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mestskacastkvp-my.sharepoint.com/personal/juraj_hankovsky_mckvp_sk/Documents/Pracovná plocha/Stavebné záležitosti/2021/DZEMO-ZMENA-03.21/E - Dzemo-Naklady/Výkaz výmer/"/>
    </mc:Choice>
  </mc:AlternateContent>
  <xr:revisionPtr revIDLastSave="30" documentId="13_ncr:1_{DC1BFC8A-7AFB-4603-9165-AC2F2C99D79E}" xr6:coauthVersionLast="46" xr6:coauthVersionMax="46" xr10:uidLastSave="{5621AAB8-BF46-4497-B8ED-4F244A0885BA}"/>
  <bookViews>
    <workbookView xWindow="-120" yWindow="-120" windowWidth="29040" windowHeight="15840" firstSheet="11" activeTab="17" xr2:uid="{00000000-000D-0000-FFFF-FFFF00000000}"/>
  </bookViews>
  <sheets>
    <sheet name="Rekapitulácia stavby" sheetId="1" r:id="rId1"/>
    <sheet name="01 - Búracie práce" sheetId="2" r:id="rId2"/>
    <sheet name="02 - Zvislé a vodorovné k..." sheetId="3" r:id="rId3"/>
    <sheet name="03 - Fasáda" sheetId="4" r:id="rId4"/>
    <sheet name="04 - Strecha" sheetId="5" r:id="rId5"/>
    <sheet name="05 - Výplňové konštrukcie" sheetId="6" r:id="rId6"/>
    <sheet name="06 - Povrchové úpravy int..." sheetId="7" r:id="rId7"/>
    <sheet name="07 - Ostatné" sheetId="8" r:id="rId8"/>
    <sheet name="01.3 - Zdravotechnika" sheetId="9" r:id="rId9"/>
    <sheet name="01.4 - Vykurovanie a chla..." sheetId="10" r:id="rId10"/>
    <sheet name="01.5 - Elektroinštalácia" sheetId="11" r:id="rId11"/>
    <sheet name="VV_01.5 - ELI" sheetId="16" r:id="rId12"/>
    <sheet name="SO-02, 03 - Prípojka vody..." sheetId="12" r:id="rId13"/>
    <sheet name="SO-05 - Výmena RIS" sheetId="13" r:id="rId14"/>
    <sheet name="VV_SO-05" sheetId="17" r:id="rId15"/>
    <sheet name="SO-06 - Rekonštrukcia prí..." sheetId="14" r:id="rId16"/>
    <sheet name="VV_SO-06" sheetId="18" r:id="rId17"/>
    <sheet name="SO-07 - Spevnené plochy " sheetId="15" r:id="rId18"/>
  </sheets>
  <definedNames>
    <definedName name="_xlnm._FilterDatabase" localSheetId="1" hidden="1">'01 - Búracie práce'!$C$133:$K$245</definedName>
    <definedName name="_xlnm._FilterDatabase" localSheetId="8" hidden="1">'01.3 - Zdravotechnika'!$C$125:$K$193</definedName>
    <definedName name="_xlnm._FilterDatabase" localSheetId="9" hidden="1">'01.4 - Vykurovanie a chla...'!$C$126:$K$190</definedName>
    <definedName name="_xlnm._FilterDatabase" localSheetId="10" hidden="1">'01.5 - Elektroinštalácia'!$C$121:$K$125</definedName>
    <definedName name="_xlnm._FilterDatabase" localSheetId="2" hidden="1">'02 - Zvislé a vodorovné k...'!$C$131:$K$229</definedName>
    <definedName name="_xlnm._FilterDatabase" localSheetId="3" hidden="1">'03 - Fasáda'!$C$129:$K$188</definedName>
    <definedName name="_xlnm._FilterDatabase" localSheetId="4" hidden="1">'04 - Strecha'!$C$133:$K$237</definedName>
    <definedName name="_xlnm._FilterDatabase" localSheetId="5" hidden="1">'05 - Výplňové konštrukcie'!$C$127:$K$177</definedName>
    <definedName name="_xlnm._FilterDatabase" localSheetId="6" hidden="1">'06 - Povrchové úpravy int...'!$C$132:$K$221</definedName>
    <definedName name="_xlnm._FilterDatabase" localSheetId="7" hidden="1">'07 - Ostatné'!$C$134:$K$245</definedName>
    <definedName name="_xlnm._FilterDatabase" localSheetId="12" hidden="1">'SO-02, 03 - Prípojka vody...'!$C$119:$K$135</definedName>
    <definedName name="_xlnm._FilterDatabase" localSheetId="13" hidden="1">'SO-05 - Výmena RIS'!$C$117:$K$121</definedName>
    <definedName name="_xlnm._FilterDatabase" localSheetId="15" hidden="1">'SO-06 - Rekonštrukcia prí...'!$C$117:$K$121</definedName>
    <definedName name="_xlnm._FilterDatabase" localSheetId="17" hidden="1">'SO-07 - Spevnené plochy '!$C$122:$K$210</definedName>
    <definedName name="_xlnm.Print_Titles" localSheetId="1">'01 - Búracie práce'!$133:$133</definedName>
    <definedName name="_xlnm.Print_Titles" localSheetId="8">'01.3 - Zdravotechnika'!$125:$125</definedName>
    <definedName name="_xlnm.Print_Titles" localSheetId="9">'01.4 - Vykurovanie a chla...'!$126:$126</definedName>
    <definedName name="_xlnm.Print_Titles" localSheetId="10">'01.5 - Elektroinštalácia'!$121:$121</definedName>
    <definedName name="_xlnm.Print_Titles" localSheetId="2">'02 - Zvislé a vodorovné k...'!$131:$131</definedName>
    <definedName name="_xlnm.Print_Titles" localSheetId="3">'03 - Fasáda'!$129:$129</definedName>
    <definedName name="_xlnm.Print_Titles" localSheetId="4">'04 - Strecha'!$133:$133</definedName>
    <definedName name="_xlnm.Print_Titles" localSheetId="5">'05 - Výplňové konštrukcie'!$127:$127</definedName>
    <definedName name="_xlnm.Print_Titles" localSheetId="6">'06 - Povrchové úpravy int...'!$132:$132</definedName>
    <definedName name="_xlnm.Print_Titles" localSheetId="7">'07 - Ostatné'!$134:$134</definedName>
    <definedName name="_xlnm.Print_Titles" localSheetId="0">'Rekapitulácia stavby'!$92:$92</definedName>
    <definedName name="_xlnm.Print_Titles" localSheetId="12">'SO-02, 03 - Prípojka vody...'!$119:$119</definedName>
    <definedName name="_xlnm.Print_Titles" localSheetId="13">'SO-05 - Výmena RIS'!$117:$117</definedName>
    <definedName name="_xlnm.Print_Titles" localSheetId="15">'SO-06 - Rekonštrukcia prí...'!$117:$117</definedName>
    <definedName name="_xlnm.Print_Titles" localSheetId="17">'SO-07 - Spevnené plochy '!$122:$122</definedName>
    <definedName name="_xlnm.Print_Area" localSheetId="1">'01 - Búracie práce'!$C$117:$J$245</definedName>
    <definedName name="_xlnm.Print_Area" localSheetId="8">'01.3 - Zdravotechnika'!$C$111:$J$193</definedName>
    <definedName name="_xlnm.Print_Area" localSheetId="9">'01.4 - Vykurovanie a chla...'!$C$112:$J$190</definedName>
    <definedName name="_xlnm.Print_Area" localSheetId="10">'01.5 - Elektroinštalácia'!$C$107:$J$125</definedName>
    <definedName name="_xlnm.Print_Area" localSheetId="2">'02 - Zvislé a vodorovné k...'!$C$115:$J$229</definedName>
    <definedName name="_xlnm.Print_Area" localSheetId="3">'03 - Fasáda'!$C$113:$J$188</definedName>
    <definedName name="_xlnm.Print_Area" localSheetId="4">'04 - Strecha'!$C$117:$J$237</definedName>
    <definedName name="_xlnm.Print_Area" localSheetId="5">'05 - Výplňové konštrukcie'!$C$111:$J$177</definedName>
    <definedName name="_xlnm.Print_Area" localSheetId="6">'06 - Povrchové úpravy int...'!$C$116:$J$221</definedName>
    <definedName name="_xlnm.Print_Area" localSheetId="7">'07 - Ostatné'!$C$118:$J$245</definedName>
    <definedName name="_xlnm.Print_Area" localSheetId="0">'Rekapitulácia stavby'!$D$4:$AO$76,'Rekapitulácia stavby'!$C$82:$AQ$111</definedName>
    <definedName name="_xlnm.Print_Area" localSheetId="12">'SO-02, 03 - Prípojka vody...'!$C$107:$J$135</definedName>
    <definedName name="_xlnm.Print_Area" localSheetId="13">'SO-05 - Výmena RIS'!$C$105:$J$121</definedName>
    <definedName name="_xlnm.Print_Area" localSheetId="15">'SO-06 - Rekonštrukcia prí...'!$C$105:$J$121</definedName>
    <definedName name="_xlnm.Print_Area" localSheetId="17">'SO-07 - Spevnené plochy '!$C$110:$J$210</definedName>
    <definedName name="_xlnm.Print_Area" localSheetId="11">'VV_01.5 - ELI'!$A$1:$I$73</definedName>
    <definedName name="_xlnm.Print_Area" localSheetId="14">'VV_SO-05'!$A$1:$H$24</definedName>
    <definedName name="_xlnm.Print_Area" localSheetId="16">'VV_SO-06'!$A$1:$H$22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4" i="14" l="1"/>
  <c r="F129" i="7" l="1"/>
  <c r="J37" i="15"/>
  <c r="J36" i="15"/>
  <c r="AY110" i="1" s="1"/>
  <c r="J35" i="15"/>
  <c r="AX110" i="1"/>
  <c r="BI210" i="15"/>
  <c r="BH210" i="15"/>
  <c r="BG210" i="15"/>
  <c r="BE210" i="15"/>
  <c r="T210" i="15"/>
  <c r="T209" i="15"/>
  <c r="R210" i="15"/>
  <c r="R209" i="15"/>
  <c r="P210" i="15"/>
  <c r="P209" i="15" s="1"/>
  <c r="BI208" i="15"/>
  <c r="BH208" i="15"/>
  <c r="BG208" i="15"/>
  <c r="BE208" i="15"/>
  <c r="T208" i="15"/>
  <c r="R208" i="15"/>
  <c r="P208" i="15"/>
  <c r="BI207" i="15"/>
  <c r="BH207" i="15"/>
  <c r="BG207" i="15"/>
  <c r="BE207" i="15"/>
  <c r="T207" i="15"/>
  <c r="R207" i="15"/>
  <c r="P207" i="15"/>
  <c r="BI206" i="15"/>
  <c r="BH206" i="15"/>
  <c r="BG206" i="15"/>
  <c r="BE206" i="15"/>
  <c r="T206" i="15"/>
  <c r="R206" i="15"/>
  <c r="P206" i="15"/>
  <c r="BI205" i="15"/>
  <c r="BH205" i="15"/>
  <c r="BG205" i="15"/>
  <c r="BE205" i="15"/>
  <c r="T205" i="15"/>
  <c r="R205" i="15"/>
  <c r="P205" i="15"/>
  <c r="BI203" i="15"/>
  <c r="BH203" i="15"/>
  <c r="BG203" i="15"/>
  <c r="BE203" i="15"/>
  <c r="T203" i="15"/>
  <c r="R203" i="15"/>
  <c r="P203" i="15"/>
  <c r="BI202" i="15"/>
  <c r="BH202" i="15"/>
  <c r="BG202" i="15"/>
  <c r="BE202" i="15"/>
  <c r="T202" i="15"/>
  <c r="R202" i="15"/>
  <c r="P202" i="15"/>
  <c r="BI199" i="15"/>
  <c r="BH199" i="15"/>
  <c r="BG199" i="15"/>
  <c r="BE199" i="15"/>
  <c r="T199" i="15"/>
  <c r="R199" i="15"/>
  <c r="P199" i="15"/>
  <c r="BI196" i="15"/>
  <c r="BH196" i="15"/>
  <c r="BG196" i="15"/>
  <c r="BE196" i="15"/>
  <c r="T196" i="15"/>
  <c r="R196" i="15"/>
  <c r="P196" i="15"/>
  <c r="BI193" i="15"/>
  <c r="BH193" i="15"/>
  <c r="BG193" i="15"/>
  <c r="BE193" i="15"/>
  <c r="T193" i="15"/>
  <c r="R193" i="15"/>
  <c r="P193" i="15"/>
  <c r="BI191" i="15"/>
  <c r="BH191" i="15"/>
  <c r="BG191" i="15"/>
  <c r="BE191" i="15"/>
  <c r="T191" i="15"/>
  <c r="R191" i="15"/>
  <c r="P191" i="15"/>
  <c r="BI188" i="15"/>
  <c r="BH188" i="15"/>
  <c r="BG188" i="15"/>
  <c r="BE188" i="15"/>
  <c r="T188" i="15"/>
  <c r="R188" i="15"/>
  <c r="P188" i="15"/>
  <c r="BI184" i="15"/>
  <c r="BH184" i="15"/>
  <c r="BG184" i="15"/>
  <c r="BE184" i="15"/>
  <c r="T184" i="15"/>
  <c r="T183" i="15"/>
  <c r="R184" i="15"/>
  <c r="R183" i="15"/>
  <c r="P184" i="15"/>
  <c r="P183" i="15"/>
  <c r="BI180" i="15"/>
  <c r="BH180" i="15"/>
  <c r="BG180" i="15"/>
  <c r="BE180" i="15"/>
  <c r="T180" i="15"/>
  <c r="R180" i="15"/>
  <c r="P180" i="15"/>
  <c r="BI177" i="15"/>
  <c r="BH177" i="15"/>
  <c r="BG177" i="15"/>
  <c r="BE177" i="15"/>
  <c r="T177" i="15"/>
  <c r="R177" i="15"/>
  <c r="P177" i="15"/>
  <c r="BI174" i="15"/>
  <c r="BH174" i="15"/>
  <c r="BG174" i="15"/>
  <c r="BE174" i="15"/>
  <c r="T174" i="15"/>
  <c r="R174" i="15"/>
  <c r="P174" i="15"/>
  <c r="BI171" i="15"/>
  <c r="BH171" i="15"/>
  <c r="BG171" i="15"/>
  <c r="BE171" i="15"/>
  <c r="T171" i="15"/>
  <c r="R171" i="15"/>
  <c r="P171" i="15"/>
  <c r="BI168" i="15"/>
  <c r="BH168" i="15"/>
  <c r="BG168" i="15"/>
  <c r="BE168" i="15"/>
  <c r="T168" i="15"/>
  <c r="R168" i="15"/>
  <c r="P168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1" i="15"/>
  <c r="BH161" i="15"/>
  <c r="BG161" i="15"/>
  <c r="BE161" i="15"/>
  <c r="T161" i="15"/>
  <c r="R161" i="15"/>
  <c r="P161" i="15"/>
  <c r="BI158" i="15"/>
  <c r="BH158" i="15"/>
  <c r="BG158" i="15"/>
  <c r="BE158" i="15"/>
  <c r="T158" i="15"/>
  <c r="R158" i="15"/>
  <c r="P158" i="15"/>
  <c r="BI154" i="15"/>
  <c r="BH154" i="15"/>
  <c r="BG154" i="15"/>
  <c r="BE154" i="15"/>
  <c r="T154" i="15"/>
  <c r="R154" i="15"/>
  <c r="P154" i="15"/>
  <c r="BI151" i="15"/>
  <c r="BH151" i="15"/>
  <c r="BG151" i="15"/>
  <c r="BE151" i="15"/>
  <c r="T151" i="15"/>
  <c r="R151" i="15"/>
  <c r="P151" i="15"/>
  <c r="BI148" i="15"/>
  <c r="BH148" i="15"/>
  <c r="BG148" i="15"/>
  <c r="BE148" i="15"/>
  <c r="T148" i="15"/>
  <c r="R148" i="15"/>
  <c r="P148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1" i="15"/>
  <c r="BH141" i="15"/>
  <c r="BG141" i="15"/>
  <c r="BE141" i="15"/>
  <c r="T141" i="15"/>
  <c r="R141" i="15"/>
  <c r="P141" i="15"/>
  <c r="BI138" i="15"/>
  <c r="BH138" i="15"/>
  <c r="BG138" i="15"/>
  <c r="BE138" i="15"/>
  <c r="T138" i="15"/>
  <c r="R138" i="15"/>
  <c r="P138" i="15"/>
  <c r="BI135" i="15"/>
  <c r="BH135" i="15"/>
  <c r="BG135" i="15"/>
  <c r="BE135" i="15"/>
  <c r="T135" i="15"/>
  <c r="R135" i="15"/>
  <c r="P135" i="15"/>
  <c r="BI132" i="15"/>
  <c r="BH132" i="15"/>
  <c r="BG132" i="15"/>
  <c r="BE132" i="15"/>
  <c r="T132" i="15"/>
  <c r="R132" i="15"/>
  <c r="P132" i="15"/>
  <c r="BI129" i="15"/>
  <c r="BH129" i="15"/>
  <c r="BG129" i="15"/>
  <c r="BE129" i="15"/>
  <c r="T129" i="15"/>
  <c r="R129" i="15"/>
  <c r="P129" i="15"/>
  <c r="BI126" i="15"/>
  <c r="BH126" i="15"/>
  <c r="BG126" i="15"/>
  <c r="BE126" i="15"/>
  <c r="T126" i="15"/>
  <c r="R126" i="15"/>
  <c r="P126" i="15"/>
  <c r="J119" i="15"/>
  <c r="F119" i="15"/>
  <c r="F117" i="15"/>
  <c r="E115" i="15"/>
  <c r="J91" i="15"/>
  <c r="F91" i="15"/>
  <c r="F89" i="15"/>
  <c r="E87" i="15"/>
  <c r="J24" i="15"/>
  <c r="E24" i="15"/>
  <c r="J120" i="15"/>
  <c r="J23" i="15"/>
  <c r="J18" i="15"/>
  <c r="E18" i="15"/>
  <c r="J17" i="15"/>
  <c r="J12" i="15"/>
  <c r="J89" i="15"/>
  <c r="E7" i="15"/>
  <c r="E85" i="15" s="1"/>
  <c r="J37" i="14"/>
  <c r="J36" i="14"/>
  <c r="AY109" i="1"/>
  <c r="J35" i="14"/>
  <c r="AX109" i="1" s="1"/>
  <c r="BI121" i="14"/>
  <c r="BH121" i="14"/>
  <c r="BG121" i="14"/>
  <c r="BE121" i="14"/>
  <c r="T121" i="14"/>
  <c r="T120" i="14" s="1"/>
  <c r="T119" i="14" s="1"/>
  <c r="T118" i="14" s="1"/>
  <c r="R121" i="14"/>
  <c r="R120" i="14"/>
  <c r="R119" i="14"/>
  <c r="R118" i="14" s="1"/>
  <c r="P121" i="14"/>
  <c r="P120" i="14"/>
  <c r="P119" i="14"/>
  <c r="P118" i="14"/>
  <c r="AU109" i="1"/>
  <c r="J114" i="14"/>
  <c r="F112" i="14"/>
  <c r="E110" i="14"/>
  <c r="J91" i="14"/>
  <c r="F91" i="14"/>
  <c r="F89" i="14"/>
  <c r="E87" i="14"/>
  <c r="J24" i="14"/>
  <c r="E24" i="14"/>
  <c r="J115" i="14"/>
  <c r="J23" i="14"/>
  <c r="J18" i="14"/>
  <c r="E18" i="14"/>
  <c r="F92" i="14" s="1"/>
  <c r="J17" i="14"/>
  <c r="J12" i="14"/>
  <c r="J89" i="14"/>
  <c r="E7" i="14"/>
  <c r="E108" i="14" s="1"/>
  <c r="J37" i="13"/>
  <c r="J36" i="13"/>
  <c r="AY108" i="1"/>
  <c r="J35" i="13"/>
  <c r="AX108" i="1" s="1"/>
  <c r="BI121" i="13"/>
  <c r="BH121" i="13"/>
  <c r="BG121" i="13"/>
  <c r="BE121" i="13"/>
  <c r="T121" i="13"/>
  <c r="T120" i="13" s="1"/>
  <c r="T119" i="13" s="1"/>
  <c r="T118" i="13" s="1"/>
  <c r="R121" i="13"/>
  <c r="R120" i="13"/>
  <c r="R119" i="13"/>
  <c r="R118" i="13" s="1"/>
  <c r="P121" i="13"/>
  <c r="P120" i="13"/>
  <c r="P119" i="13"/>
  <c r="P118" i="13"/>
  <c r="AU108" i="1"/>
  <c r="J114" i="13"/>
  <c r="F114" i="13"/>
  <c r="F112" i="13"/>
  <c r="E110" i="13"/>
  <c r="J91" i="13"/>
  <c r="F91" i="13"/>
  <c r="F89" i="13"/>
  <c r="E87" i="13"/>
  <c r="J24" i="13"/>
  <c r="E24" i="13"/>
  <c r="J115" i="13"/>
  <c r="J23" i="13"/>
  <c r="J18" i="13"/>
  <c r="E18" i="13"/>
  <c r="F92" i="13" s="1"/>
  <c r="J17" i="13"/>
  <c r="J12" i="13"/>
  <c r="J89" i="13"/>
  <c r="E7" i="13"/>
  <c r="E85" i="13"/>
  <c r="J37" i="12"/>
  <c r="J36" i="12"/>
  <c r="AY107" i="1"/>
  <c r="J35" i="12"/>
  <c r="AX107" i="1" s="1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8" i="12"/>
  <c r="BH128" i="12"/>
  <c r="BG128" i="12"/>
  <c r="BE128" i="12"/>
  <c r="T128" i="12"/>
  <c r="R128" i="12"/>
  <c r="P128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BI123" i="12"/>
  <c r="BH123" i="12"/>
  <c r="BG123" i="12"/>
  <c r="BE123" i="12"/>
  <c r="T123" i="12"/>
  <c r="T122" i="12"/>
  <c r="R123" i="12"/>
  <c r="R122" i="12" s="1"/>
  <c r="P123" i="12"/>
  <c r="P122" i="12"/>
  <c r="J116" i="12"/>
  <c r="F116" i="12"/>
  <c r="F114" i="12"/>
  <c r="E112" i="12"/>
  <c r="J91" i="12"/>
  <c r="F91" i="12"/>
  <c r="F89" i="12"/>
  <c r="E87" i="12"/>
  <c r="J24" i="12"/>
  <c r="E24" i="12"/>
  <c r="J117" i="12" s="1"/>
  <c r="J23" i="12"/>
  <c r="J18" i="12"/>
  <c r="E18" i="12"/>
  <c r="J17" i="12"/>
  <c r="J12" i="12"/>
  <c r="E7" i="12"/>
  <c r="E85" i="12"/>
  <c r="J39" i="11"/>
  <c r="J38" i="11"/>
  <c r="AY106" i="1" s="1"/>
  <c r="J37" i="11"/>
  <c r="AX106" i="1"/>
  <c r="BI125" i="11"/>
  <c r="F39" i="11" s="1"/>
  <c r="BD106" i="1" s="1"/>
  <c r="BH125" i="11"/>
  <c r="BG125" i="11"/>
  <c r="BE125" i="11"/>
  <c r="T125" i="11"/>
  <c r="T124" i="11"/>
  <c r="T123" i="11"/>
  <c r="T122" i="11"/>
  <c r="R125" i="11"/>
  <c r="R124" i="11" s="1"/>
  <c r="R123" i="11" s="1"/>
  <c r="R122" i="11" s="1"/>
  <c r="P125" i="11"/>
  <c r="P124" i="11"/>
  <c r="P123" i="11" s="1"/>
  <c r="P122" i="11" s="1"/>
  <c r="AU106" i="1" s="1"/>
  <c r="J118" i="11"/>
  <c r="F118" i="11"/>
  <c r="F116" i="11"/>
  <c r="E114" i="11"/>
  <c r="J93" i="11"/>
  <c r="F93" i="11"/>
  <c r="F91" i="11"/>
  <c r="E89" i="11"/>
  <c r="J26" i="11"/>
  <c r="E26" i="11"/>
  <c r="J94" i="11" s="1"/>
  <c r="J25" i="11"/>
  <c r="J20" i="11"/>
  <c r="E20" i="11"/>
  <c r="J19" i="11"/>
  <c r="J14" i="11"/>
  <c r="E7" i="11"/>
  <c r="E110" i="11"/>
  <c r="J190" i="10"/>
  <c r="J39" i="10"/>
  <c r="J38" i="10"/>
  <c r="AY105" i="1"/>
  <c r="J37" i="10"/>
  <c r="AX105" i="1"/>
  <c r="J105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J123" i="10"/>
  <c r="F123" i="10"/>
  <c r="F121" i="10"/>
  <c r="E119" i="10"/>
  <c r="J93" i="10"/>
  <c r="F93" i="10"/>
  <c r="F91" i="10"/>
  <c r="E89" i="10"/>
  <c r="J26" i="10"/>
  <c r="E26" i="10"/>
  <c r="J94" i="10" s="1"/>
  <c r="J25" i="10"/>
  <c r="J20" i="10"/>
  <c r="E20" i="10"/>
  <c r="F94" i="10" s="1"/>
  <c r="J19" i="10"/>
  <c r="J14" i="10"/>
  <c r="J91" i="10"/>
  <c r="E7" i="10"/>
  <c r="E115" i="10"/>
  <c r="J39" i="9"/>
  <c r="J38" i="9"/>
  <c r="AY104" i="1" s="1"/>
  <c r="J37" i="9"/>
  <c r="AX104" i="1" s="1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J122" i="9"/>
  <c r="F122" i="9"/>
  <c r="F120" i="9"/>
  <c r="E118" i="9"/>
  <c r="J93" i="9"/>
  <c r="F93" i="9"/>
  <c r="F91" i="9"/>
  <c r="E89" i="9"/>
  <c r="J26" i="9"/>
  <c r="E26" i="9"/>
  <c r="J94" i="9" s="1"/>
  <c r="J25" i="9"/>
  <c r="J20" i="9"/>
  <c r="E20" i="9"/>
  <c r="F94" i="9" s="1"/>
  <c r="J19" i="9"/>
  <c r="J14" i="9"/>
  <c r="E7" i="9"/>
  <c r="E114" i="9"/>
  <c r="J41" i="8"/>
  <c r="J40" i="8"/>
  <c r="AY103" i="1" s="1"/>
  <c r="J39" i="8"/>
  <c r="AX103" i="1"/>
  <c r="BI245" i="8"/>
  <c r="BH245" i="8"/>
  <c r="BG245" i="8"/>
  <c r="BE245" i="8"/>
  <c r="T245" i="8"/>
  <c r="R245" i="8"/>
  <c r="P245" i="8"/>
  <c r="BI242" i="8"/>
  <c r="BH242" i="8"/>
  <c r="BG242" i="8"/>
  <c r="BE242" i="8"/>
  <c r="T242" i="8"/>
  <c r="R242" i="8"/>
  <c r="P242" i="8"/>
  <c r="BI240" i="8"/>
  <c r="BH240" i="8"/>
  <c r="BG240" i="8"/>
  <c r="BE240" i="8"/>
  <c r="T240" i="8"/>
  <c r="R240" i="8"/>
  <c r="P240" i="8"/>
  <c r="BI237" i="8"/>
  <c r="BH237" i="8"/>
  <c r="BG237" i="8"/>
  <c r="BE237" i="8"/>
  <c r="T237" i="8"/>
  <c r="R237" i="8"/>
  <c r="P237" i="8"/>
  <c r="BI235" i="8"/>
  <c r="BH235" i="8"/>
  <c r="BG235" i="8"/>
  <c r="BE235" i="8"/>
  <c r="T235" i="8"/>
  <c r="R235" i="8"/>
  <c r="P235" i="8"/>
  <c r="BI225" i="8"/>
  <c r="BH225" i="8"/>
  <c r="BG225" i="8"/>
  <c r="BE225" i="8"/>
  <c r="T225" i="8"/>
  <c r="R225" i="8"/>
  <c r="P225" i="8"/>
  <c r="BI222" i="8"/>
  <c r="BH222" i="8"/>
  <c r="BG222" i="8"/>
  <c r="BE222" i="8"/>
  <c r="T222" i="8"/>
  <c r="R222" i="8"/>
  <c r="P222" i="8"/>
  <c r="BI218" i="8"/>
  <c r="BH218" i="8"/>
  <c r="BG218" i="8"/>
  <c r="BE218" i="8"/>
  <c r="T218" i="8"/>
  <c r="R218" i="8"/>
  <c r="P218" i="8"/>
  <c r="BI211" i="8"/>
  <c r="BH211" i="8"/>
  <c r="BG211" i="8"/>
  <c r="BE211" i="8"/>
  <c r="T211" i="8"/>
  <c r="R211" i="8"/>
  <c r="P211" i="8"/>
  <c r="BI207" i="8"/>
  <c r="BH207" i="8"/>
  <c r="BG207" i="8"/>
  <c r="BE207" i="8"/>
  <c r="T207" i="8"/>
  <c r="R207" i="8"/>
  <c r="P207" i="8"/>
  <c r="BI204" i="8"/>
  <c r="BH204" i="8"/>
  <c r="BG204" i="8"/>
  <c r="BE204" i="8"/>
  <c r="T204" i="8"/>
  <c r="R204" i="8"/>
  <c r="P204" i="8"/>
  <c r="BI201" i="8"/>
  <c r="BH201" i="8"/>
  <c r="BG201" i="8"/>
  <c r="BE201" i="8"/>
  <c r="T201" i="8"/>
  <c r="R201" i="8"/>
  <c r="P201" i="8"/>
  <c r="BI198" i="8"/>
  <c r="BH198" i="8"/>
  <c r="BG198" i="8"/>
  <c r="BE198" i="8"/>
  <c r="T198" i="8"/>
  <c r="R198" i="8"/>
  <c r="P198" i="8"/>
  <c r="BI192" i="8"/>
  <c r="BH192" i="8"/>
  <c r="BG192" i="8"/>
  <c r="BE192" i="8"/>
  <c r="T192" i="8"/>
  <c r="R192" i="8"/>
  <c r="P192" i="8"/>
  <c r="BI189" i="8"/>
  <c r="BH189" i="8"/>
  <c r="BG189" i="8"/>
  <c r="BE189" i="8"/>
  <c r="T189" i="8"/>
  <c r="R189" i="8"/>
  <c r="P189" i="8"/>
  <c r="BI186" i="8"/>
  <c r="BH186" i="8"/>
  <c r="BG186" i="8"/>
  <c r="BE186" i="8"/>
  <c r="T186" i="8"/>
  <c r="R186" i="8"/>
  <c r="P186" i="8"/>
  <c r="BI183" i="8"/>
  <c r="BH183" i="8"/>
  <c r="BG183" i="8"/>
  <c r="BE183" i="8"/>
  <c r="T183" i="8"/>
  <c r="R183" i="8"/>
  <c r="P183" i="8"/>
  <c r="BI177" i="8"/>
  <c r="BH177" i="8"/>
  <c r="BG177" i="8"/>
  <c r="BE177" i="8"/>
  <c r="T177" i="8"/>
  <c r="R177" i="8"/>
  <c r="P177" i="8"/>
  <c r="BI174" i="8"/>
  <c r="BH174" i="8"/>
  <c r="BG174" i="8"/>
  <c r="BE174" i="8"/>
  <c r="T174" i="8"/>
  <c r="R174" i="8"/>
  <c r="P174" i="8"/>
  <c r="BI172" i="8"/>
  <c r="BH172" i="8"/>
  <c r="BG172" i="8"/>
  <c r="BE172" i="8"/>
  <c r="T172" i="8"/>
  <c r="R172" i="8"/>
  <c r="P172" i="8"/>
  <c r="BI169" i="8"/>
  <c r="BH169" i="8"/>
  <c r="BG169" i="8"/>
  <c r="BE169" i="8"/>
  <c r="T169" i="8"/>
  <c r="R169" i="8"/>
  <c r="P169" i="8"/>
  <c r="BI166" i="8"/>
  <c r="BH166" i="8"/>
  <c r="BG166" i="8"/>
  <c r="BE166" i="8"/>
  <c r="T166" i="8"/>
  <c r="R166" i="8"/>
  <c r="P166" i="8"/>
  <c r="BI163" i="8"/>
  <c r="BH163" i="8"/>
  <c r="BG163" i="8"/>
  <c r="BE163" i="8"/>
  <c r="T163" i="8"/>
  <c r="T162" i="8" s="1"/>
  <c r="R163" i="8"/>
  <c r="R162" i="8"/>
  <c r="P163" i="8"/>
  <c r="P162" i="8" s="1"/>
  <c r="BI161" i="8"/>
  <c r="BH161" i="8"/>
  <c r="BG161" i="8"/>
  <c r="BE161" i="8"/>
  <c r="T161" i="8"/>
  <c r="T160" i="8" s="1"/>
  <c r="R161" i="8"/>
  <c r="R160" i="8" s="1"/>
  <c r="P161" i="8"/>
  <c r="P160" i="8"/>
  <c r="BI154" i="8"/>
  <c r="BH154" i="8"/>
  <c r="BG154" i="8"/>
  <c r="BE154" i="8"/>
  <c r="T154" i="8"/>
  <c r="T153" i="8"/>
  <c r="R154" i="8"/>
  <c r="R153" i="8" s="1"/>
  <c r="P154" i="8"/>
  <c r="P153" i="8" s="1"/>
  <c r="BI152" i="8"/>
  <c r="BH152" i="8"/>
  <c r="BG152" i="8"/>
  <c r="BE152" i="8"/>
  <c r="T152" i="8"/>
  <c r="R152" i="8"/>
  <c r="P152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R146" i="8"/>
  <c r="P146" i="8"/>
  <c r="BI144" i="8"/>
  <c r="BH144" i="8"/>
  <c r="BG144" i="8"/>
  <c r="BE144" i="8"/>
  <c r="T144" i="8"/>
  <c r="R144" i="8"/>
  <c r="P144" i="8"/>
  <c r="BI141" i="8"/>
  <c r="BH141" i="8"/>
  <c r="BG141" i="8"/>
  <c r="BE141" i="8"/>
  <c r="T141" i="8"/>
  <c r="R141" i="8"/>
  <c r="P141" i="8"/>
  <c r="BI138" i="8"/>
  <c r="BH138" i="8"/>
  <c r="BG138" i="8"/>
  <c r="BE138" i="8"/>
  <c r="T138" i="8"/>
  <c r="R138" i="8"/>
  <c r="P138" i="8"/>
  <c r="J131" i="8"/>
  <c r="F131" i="8"/>
  <c r="F129" i="8"/>
  <c r="E127" i="8"/>
  <c r="J95" i="8"/>
  <c r="F95" i="8"/>
  <c r="F93" i="8"/>
  <c r="E91" i="8"/>
  <c r="J28" i="8"/>
  <c r="E28" i="8"/>
  <c r="J132" i="8"/>
  <c r="J27" i="8"/>
  <c r="J22" i="8"/>
  <c r="E22" i="8"/>
  <c r="J21" i="8"/>
  <c r="J16" i="8"/>
  <c r="E7" i="8"/>
  <c r="E85" i="8"/>
  <c r="J199" i="7"/>
  <c r="J107" i="7" s="1"/>
  <c r="J41" i="7"/>
  <c r="J40" i="7"/>
  <c r="AY102" i="1" s="1"/>
  <c r="J39" i="7"/>
  <c r="AX102" i="1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3" i="7"/>
  <c r="BH213" i="7"/>
  <c r="BG213" i="7"/>
  <c r="BE213" i="7"/>
  <c r="T213" i="7"/>
  <c r="R213" i="7"/>
  <c r="P213" i="7"/>
  <c r="BI211" i="7"/>
  <c r="BH211" i="7"/>
  <c r="BG211" i="7"/>
  <c r="BE211" i="7"/>
  <c r="T211" i="7"/>
  <c r="R211" i="7"/>
  <c r="P211" i="7"/>
  <c r="BI209" i="7"/>
  <c r="BH209" i="7"/>
  <c r="BG209" i="7"/>
  <c r="BE209" i="7"/>
  <c r="T209" i="7"/>
  <c r="R209" i="7"/>
  <c r="P209" i="7"/>
  <c r="BI206" i="7"/>
  <c r="BH206" i="7"/>
  <c r="BG206" i="7"/>
  <c r="BE206" i="7"/>
  <c r="T206" i="7"/>
  <c r="R206" i="7"/>
  <c r="P206" i="7"/>
  <c r="BI204" i="7"/>
  <c r="BH204" i="7"/>
  <c r="BG204" i="7"/>
  <c r="BE204" i="7"/>
  <c r="T204" i="7"/>
  <c r="R204" i="7"/>
  <c r="P204" i="7"/>
  <c r="BI201" i="7"/>
  <c r="BH201" i="7"/>
  <c r="BG201" i="7"/>
  <c r="BE201" i="7"/>
  <c r="T201" i="7"/>
  <c r="R201" i="7"/>
  <c r="P201" i="7"/>
  <c r="BI198" i="7"/>
  <c r="BH198" i="7"/>
  <c r="BG198" i="7"/>
  <c r="BE198" i="7"/>
  <c r="T198" i="7"/>
  <c r="R198" i="7"/>
  <c r="P198" i="7"/>
  <c r="BI196" i="7"/>
  <c r="BH196" i="7"/>
  <c r="BG196" i="7"/>
  <c r="BE196" i="7"/>
  <c r="T196" i="7"/>
  <c r="R196" i="7"/>
  <c r="P196" i="7"/>
  <c r="BI193" i="7"/>
  <c r="BH193" i="7"/>
  <c r="BG193" i="7"/>
  <c r="BE193" i="7"/>
  <c r="T193" i="7"/>
  <c r="R193" i="7"/>
  <c r="P193" i="7"/>
  <c r="BI191" i="7"/>
  <c r="BH191" i="7"/>
  <c r="BG191" i="7"/>
  <c r="BE191" i="7"/>
  <c r="T191" i="7"/>
  <c r="R191" i="7"/>
  <c r="P191" i="7"/>
  <c r="BI188" i="7"/>
  <c r="BH188" i="7"/>
  <c r="BG188" i="7"/>
  <c r="BE188" i="7"/>
  <c r="T188" i="7"/>
  <c r="R188" i="7"/>
  <c r="P188" i="7"/>
  <c r="BI186" i="7"/>
  <c r="BH186" i="7"/>
  <c r="BG186" i="7"/>
  <c r="BE186" i="7"/>
  <c r="T186" i="7"/>
  <c r="R186" i="7"/>
  <c r="P186" i="7"/>
  <c r="BI183" i="7"/>
  <c r="BH183" i="7"/>
  <c r="BG183" i="7"/>
  <c r="BE183" i="7"/>
  <c r="T183" i="7"/>
  <c r="R183" i="7"/>
  <c r="P183" i="7"/>
  <c r="BI180" i="7"/>
  <c r="BH180" i="7"/>
  <c r="BG180" i="7"/>
  <c r="BE180" i="7"/>
  <c r="T180" i="7"/>
  <c r="R180" i="7"/>
  <c r="P180" i="7"/>
  <c r="BI177" i="7"/>
  <c r="BH177" i="7"/>
  <c r="BG177" i="7"/>
  <c r="BE177" i="7"/>
  <c r="T177" i="7"/>
  <c r="T176" i="7"/>
  <c r="R177" i="7"/>
  <c r="R176" i="7"/>
  <c r="P177" i="7"/>
  <c r="P176" i="7"/>
  <c r="BI173" i="7"/>
  <c r="BH173" i="7"/>
  <c r="BG173" i="7"/>
  <c r="BE173" i="7"/>
  <c r="T173" i="7"/>
  <c r="R173" i="7"/>
  <c r="P173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2" i="7"/>
  <c r="BH162" i="7"/>
  <c r="BG162" i="7"/>
  <c r="BE162" i="7"/>
  <c r="T162" i="7"/>
  <c r="R162" i="7"/>
  <c r="P162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4" i="7"/>
  <c r="BH154" i="7"/>
  <c r="BG154" i="7"/>
  <c r="BE154" i="7"/>
  <c r="T154" i="7"/>
  <c r="R154" i="7"/>
  <c r="P154" i="7"/>
  <c r="BI151" i="7"/>
  <c r="BH151" i="7"/>
  <c r="BG151" i="7"/>
  <c r="BE151" i="7"/>
  <c r="T151" i="7"/>
  <c r="R151" i="7"/>
  <c r="P151" i="7"/>
  <c r="BI148" i="7"/>
  <c r="BH148" i="7"/>
  <c r="BG148" i="7"/>
  <c r="BE148" i="7"/>
  <c r="T148" i="7"/>
  <c r="R148" i="7"/>
  <c r="P148" i="7"/>
  <c r="BI145" i="7"/>
  <c r="BH145" i="7"/>
  <c r="BG145" i="7"/>
  <c r="BE145" i="7"/>
  <c r="T145" i="7"/>
  <c r="R145" i="7"/>
  <c r="P145" i="7"/>
  <c r="BI142" i="7"/>
  <c r="BH142" i="7"/>
  <c r="BG142" i="7"/>
  <c r="BE142" i="7"/>
  <c r="T142" i="7"/>
  <c r="R142" i="7"/>
  <c r="P142" i="7"/>
  <c r="BI139" i="7"/>
  <c r="BH139" i="7"/>
  <c r="BG139" i="7"/>
  <c r="BE139" i="7"/>
  <c r="T139" i="7"/>
  <c r="R139" i="7"/>
  <c r="P139" i="7"/>
  <c r="BI136" i="7"/>
  <c r="BH136" i="7"/>
  <c r="BG136" i="7"/>
  <c r="BE136" i="7"/>
  <c r="T136" i="7"/>
  <c r="R136" i="7"/>
  <c r="P136" i="7"/>
  <c r="J129" i="7"/>
  <c r="F127" i="7"/>
  <c r="E125" i="7"/>
  <c r="J95" i="7"/>
  <c r="F95" i="7"/>
  <c r="F93" i="7"/>
  <c r="E91" i="7"/>
  <c r="J28" i="7"/>
  <c r="E28" i="7"/>
  <c r="J130" i="7"/>
  <c r="J27" i="7"/>
  <c r="J22" i="7"/>
  <c r="E22" i="7"/>
  <c r="F96" i="7" s="1"/>
  <c r="J21" i="7"/>
  <c r="J16" i="7"/>
  <c r="E7" i="7"/>
  <c r="E85" i="7"/>
  <c r="J41" i="6"/>
  <c r="J40" i="6"/>
  <c r="AY101" i="1"/>
  <c r="J39" i="6"/>
  <c r="AX101" i="1" s="1"/>
  <c r="BI177" i="6"/>
  <c r="BH177" i="6"/>
  <c r="BG177" i="6"/>
  <c r="BE177" i="6"/>
  <c r="T177" i="6"/>
  <c r="R177" i="6"/>
  <c r="P177" i="6"/>
  <c r="BI171" i="6"/>
  <c r="BH171" i="6"/>
  <c r="BG171" i="6"/>
  <c r="BE171" i="6"/>
  <c r="T171" i="6"/>
  <c r="R171" i="6"/>
  <c r="P171" i="6"/>
  <c r="BI168" i="6"/>
  <c r="BH168" i="6"/>
  <c r="BG168" i="6"/>
  <c r="BE168" i="6"/>
  <c r="T168" i="6"/>
  <c r="R168" i="6"/>
  <c r="P168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4" i="6"/>
  <c r="BH154" i="6"/>
  <c r="BG154" i="6"/>
  <c r="BE154" i="6"/>
  <c r="T154" i="6"/>
  <c r="R154" i="6"/>
  <c r="P154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6" i="6"/>
  <c r="BH146" i="6"/>
  <c r="BG146" i="6"/>
  <c r="BE146" i="6"/>
  <c r="T146" i="6"/>
  <c r="R146" i="6"/>
  <c r="P146" i="6"/>
  <c r="BI143" i="6"/>
  <c r="BH143" i="6"/>
  <c r="BG143" i="6"/>
  <c r="BE143" i="6"/>
  <c r="T143" i="6"/>
  <c r="R143" i="6"/>
  <c r="P143" i="6"/>
  <c r="BI140" i="6"/>
  <c r="BH140" i="6"/>
  <c r="BG140" i="6"/>
  <c r="BE140" i="6"/>
  <c r="T140" i="6"/>
  <c r="R140" i="6"/>
  <c r="P140" i="6"/>
  <c r="BI137" i="6"/>
  <c r="BH137" i="6"/>
  <c r="BG137" i="6"/>
  <c r="BE137" i="6"/>
  <c r="T137" i="6"/>
  <c r="R137" i="6"/>
  <c r="P137" i="6"/>
  <c r="BI131" i="6"/>
  <c r="BH131" i="6"/>
  <c r="BG131" i="6"/>
  <c r="BE131" i="6"/>
  <c r="T131" i="6"/>
  <c r="R131" i="6"/>
  <c r="P131" i="6"/>
  <c r="J124" i="6"/>
  <c r="F124" i="6"/>
  <c r="F122" i="6"/>
  <c r="E120" i="6"/>
  <c r="J95" i="6"/>
  <c r="F95" i="6"/>
  <c r="F93" i="6"/>
  <c r="E91" i="6"/>
  <c r="J28" i="6"/>
  <c r="E28" i="6"/>
  <c r="J125" i="6"/>
  <c r="J27" i="6"/>
  <c r="J22" i="6"/>
  <c r="E22" i="6"/>
  <c r="J21" i="6"/>
  <c r="J16" i="6"/>
  <c r="E7" i="6"/>
  <c r="E85" i="6" s="1"/>
  <c r="J41" i="5"/>
  <c r="J40" i="5"/>
  <c r="AY100" i="1"/>
  <c r="J39" i="5"/>
  <c r="AX100" i="1"/>
  <c r="BI236" i="5"/>
  <c r="BH236" i="5"/>
  <c r="BG236" i="5"/>
  <c r="BE236" i="5"/>
  <c r="T236" i="5"/>
  <c r="R236" i="5"/>
  <c r="P236" i="5"/>
  <c r="BI232" i="5"/>
  <c r="BH232" i="5"/>
  <c r="BG232" i="5"/>
  <c r="BE232" i="5"/>
  <c r="T232" i="5"/>
  <c r="R232" i="5"/>
  <c r="P232" i="5"/>
  <c r="BI230" i="5"/>
  <c r="BH230" i="5"/>
  <c r="BG230" i="5"/>
  <c r="BE230" i="5"/>
  <c r="T230" i="5"/>
  <c r="R230" i="5"/>
  <c r="P230" i="5"/>
  <c r="BI227" i="5"/>
  <c r="BH227" i="5"/>
  <c r="BG227" i="5"/>
  <c r="BE227" i="5"/>
  <c r="T227" i="5"/>
  <c r="R227" i="5"/>
  <c r="P227" i="5"/>
  <c r="BI223" i="5"/>
  <c r="BH223" i="5"/>
  <c r="BG223" i="5"/>
  <c r="BE223" i="5"/>
  <c r="T223" i="5"/>
  <c r="R223" i="5"/>
  <c r="P223" i="5"/>
  <c r="BI219" i="5"/>
  <c r="BH219" i="5"/>
  <c r="BG219" i="5"/>
  <c r="BE219" i="5"/>
  <c r="T219" i="5"/>
  <c r="R219" i="5"/>
  <c r="P219" i="5"/>
  <c r="BI216" i="5"/>
  <c r="BH216" i="5"/>
  <c r="BG216" i="5"/>
  <c r="BE216" i="5"/>
  <c r="T216" i="5"/>
  <c r="R216" i="5"/>
  <c r="P216" i="5"/>
  <c r="BI213" i="5"/>
  <c r="BH213" i="5"/>
  <c r="BG213" i="5"/>
  <c r="BE213" i="5"/>
  <c r="T213" i="5"/>
  <c r="R213" i="5"/>
  <c r="P213" i="5"/>
  <c r="BI210" i="5"/>
  <c r="BH210" i="5"/>
  <c r="BG210" i="5"/>
  <c r="BE210" i="5"/>
  <c r="T210" i="5"/>
  <c r="R210" i="5"/>
  <c r="P210" i="5"/>
  <c r="BI207" i="5"/>
  <c r="BH207" i="5"/>
  <c r="BG207" i="5"/>
  <c r="BE207" i="5"/>
  <c r="T207" i="5"/>
  <c r="R207" i="5"/>
  <c r="P207" i="5"/>
  <c r="BI205" i="5"/>
  <c r="BH205" i="5"/>
  <c r="BG205" i="5"/>
  <c r="BE205" i="5"/>
  <c r="T205" i="5"/>
  <c r="R205" i="5"/>
  <c r="P205" i="5"/>
  <c r="BI202" i="5"/>
  <c r="BH202" i="5"/>
  <c r="BG202" i="5"/>
  <c r="BE202" i="5"/>
  <c r="T202" i="5"/>
  <c r="R202" i="5"/>
  <c r="P202" i="5"/>
  <c r="BI199" i="5"/>
  <c r="BH199" i="5"/>
  <c r="BG199" i="5"/>
  <c r="BE199" i="5"/>
  <c r="T199" i="5"/>
  <c r="R199" i="5"/>
  <c r="P199" i="5"/>
  <c r="BI196" i="5"/>
  <c r="BH196" i="5"/>
  <c r="BG196" i="5"/>
  <c r="BE196" i="5"/>
  <c r="T196" i="5"/>
  <c r="R196" i="5"/>
  <c r="P196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0" i="5"/>
  <c r="BH190" i="5"/>
  <c r="BG190" i="5"/>
  <c r="BE190" i="5"/>
  <c r="T190" i="5"/>
  <c r="R190" i="5"/>
  <c r="P190" i="5"/>
  <c r="BI187" i="5"/>
  <c r="BH187" i="5"/>
  <c r="BG187" i="5"/>
  <c r="BE187" i="5"/>
  <c r="T187" i="5"/>
  <c r="R187" i="5"/>
  <c r="P187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5" i="5"/>
  <c r="BH155" i="5"/>
  <c r="BG155" i="5"/>
  <c r="BE155" i="5"/>
  <c r="T155" i="5"/>
  <c r="R155" i="5"/>
  <c r="P155" i="5"/>
  <c r="BI152" i="5"/>
  <c r="BH152" i="5"/>
  <c r="BG152" i="5"/>
  <c r="BE152" i="5"/>
  <c r="T152" i="5"/>
  <c r="T151" i="5"/>
  <c r="R152" i="5"/>
  <c r="R151" i="5" s="1"/>
  <c r="P152" i="5"/>
  <c r="P151" i="5" s="1"/>
  <c r="BI148" i="5"/>
  <c r="BH148" i="5"/>
  <c r="BG148" i="5"/>
  <c r="BE148" i="5"/>
  <c r="T148" i="5"/>
  <c r="T147" i="5" s="1"/>
  <c r="R148" i="5"/>
  <c r="R147" i="5"/>
  <c r="P148" i="5"/>
  <c r="P147" i="5" s="1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R140" i="5"/>
  <c r="P140" i="5"/>
  <c r="BI137" i="5"/>
  <c r="BH137" i="5"/>
  <c r="BG137" i="5"/>
  <c r="BE137" i="5"/>
  <c r="T137" i="5"/>
  <c r="R137" i="5"/>
  <c r="P137" i="5"/>
  <c r="J130" i="5"/>
  <c r="F130" i="5"/>
  <c r="F128" i="5"/>
  <c r="E126" i="5"/>
  <c r="J95" i="5"/>
  <c r="F95" i="5"/>
  <c r="F93" i="5"/>
  <c r="E91" i="5"/>
  <c r="J28" i="5"/>
  <c r="E28" i="5"/>
  <c r="J131" i="5"/>
  <c r="J27" i="5"/>
  <c r="J22" i="5"/>
  <c r="E22" i="5"/>
  <c r="J21" i="5"/>
  <c r="J16" i="5"/>
  <c r="E7" i="5"/>
  <c r="E120" i="5" s="1"/>
  <c r="J41" i="4"/>
  <c r="J40" i="4"/>
  <c r="AY99" i="1"/>
  <c r="J39" i="4"/>
  <c r="AX99" i="1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1" i="4"/>
  <c r="BH181" i="4"/>
  <c r="BG181" i="4"/>
  <c r="BE181" i="4"/>
  <c r="T181" i="4"/>
  <c r="R181" i="4"/>
  <c r="P181" i="4"/>
  <c r="BI178" i="4"/>
  <c r="BH178" i="4"/>
  <c r="BG178" i="4"/>
  <c r="BE178" i="4"/>
  <c r="T178" i="4"/>
  <c r="T177" i="4"/>
  <c r="R178" i="4"/>
  <c r="R177" i="4"/>
  <c r="P178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3" i="4"/>
  <c r="BH163" i="4"/>
  <c r="BG163" i="4"/>
  <c r="BE163" i="4"/>
  <c r="T163" i="4"/>
  <c r="R163" i="4"/>
  <c r="P163" i="4"/>
  <c r="BI156" i="4"/>
  <c r="BH156" i="4"/>
  <c r="BG156" i="4"/>
  <c r="BE156" i="4"/>
  <c r="T156" i="4"/>
  <c r="R156" i="4"/>
  <c r="P156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5" i="4"/>
  <c r="BH145" i="4"/>
  <c r="BG145" i="4"/>
  <c r="BE145" i="4"/>
  <c r="T145" i="4"/>
  <c r="R145" i="4"/>
  <c r="P145" i="4"/>
  <c r="BI139" i="4"/>
  <c r="BH139" i="4"/>
  <c r="BG139" i="4"/>
  <c r="BE139" i="4"/>
  <c r="T139" i="4"/>
  <c r="R139" i="4"/>
  <c r="P139" i="4"/>
  <c r="BI133" i="4"/>
  <c r="BH133" i="4"/>
  <c r="BG133" i="4"/>
  <c r="BE133" i="4"/>
  <c r="T133" i="4"/>
  <c r="R133" i="4"/>
  <c r="P133" i="4"/>
  <c r="J126" i="4"/>
  <c r="F126" i="4"/>
  <c r="F124" i="4"/>
  <c r="E122" i="4"/>
  <c r="J95" i="4"/>
  <c r="F95" i="4"/>
  <c r="F93" i="4"/>
  <c r="E91" i="4"/>
  <c r="J28" i="4"/>
  <c r="E28" i="4"/>
  <c r="J96" i="4" s="1"/>
  <c r="J27" i="4"/>
  <c r="J22" i="4"/>
  <c r="E22" i="4"/>
  <c r="J21" i="4"/>
  <c r="J16" i="4"/>
  <c r="E7" i="4"/>
  <c r="E116" i="4"/>
  <c r="J41" i="3"/>
  <c r="J40" i="3"/>
  <c r="AY98" i="1" s="1"/>
  <c r="J39" i="3"/>
  <c r="AX98" i="1" s="1"/>
  <c r="BI228" i="3"/>
  <c r="BH228" i="3"/>
  <c r="BG228" i="3"/>
  <c r="BE228" i="3"/>
  <c r="T228" i="3"/>
  <c r="R228" i="3"/>
  <c r="P228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19" i="3"/>
  <c r="BH219" i="3"/>
  <c r="BG219" i="3"/>
  <c r="BE219" i="3"/>
  <c r="T219" i="3"/>
  <c r="R219" i="3"/>
  <c r="P219" i="3"/>
  <c r="BI215" i="3"/>
  <c r="BH215" i="3"/>
  <c r="BG215" i="3"/>
  <c r="BE215" i="3"/>
  <c r="T215" i="3"/>
  <c r="R215" i="3"/>
  <c r="P215" i="3"/>
  <c r="BI211" i="3"/>
  <c r="BH211" i="3"/>
  <c r="BG211" i="3"/>
  <c r="BE211" i="3"/>
  <c r="T211" i="3"/>
  <c r="R211" i="3"/>
  <c r="P211" i="3"/>
  <c r="BI207" i="3"/>
  <c r="BH207" i="3"/>
  <c r="BG207" i="3"/>
  <c r="BE207" i="3"/>
  <c r="T207" i="3"/>
  <c r="R207" i="3"/>
  <c r="P207" i="3"/>
  <c r="BI203" i="3"/>
  <c r="BH203" i="3"/>
  <c r="BG203" i="3"/>
  <c r="BE203" i="3"/>
  <c r="T203" i="3"/>
  <c r="R203" i="3"/>
  <c r="P203" i="3"/>
  <c r="BI199" i="3"/>
  <c r="BH199" i="3"/>
  <c r="BG199" i="3"/>
  <c r="BE199" i="3"/>
  <c r="T199" i="3"/>
  <c r="R199" i="3"/>
  <c r="P199" i="3"/>
  <c r="BI195" i="3"/>
  <c r="BH195" i="3"/>
  <c r="BG195" i="3"/>
  <c r="BE195" i="3"/>
  <c r="T195" i="3"/>
  <c r="R195" i="3"/>
  <c r="P195" i="3"/>
  <c r="BI191" i="3"/>
  <c r="BH191" i="3"/>
  <c r="BG191" i="3"/>
  <c r="BE191" i="3"/>
  <c r="T191" i="3"/>
  <c r="R191" i="3"/>
  <c r="P191" i="3"/>
  <c r="BI188" i="3"/>
  <c r="BH188" i="3"/>
  <c r="BG188" i="3"/>
  <c r="BE188" i="3"/>
  <c r="T188" i="3"/>
  <c r="R188" i="3"/>
  <c r="P188" i="3"/>
  <c r="BI185" i="3"/>
  <c r="BH185" i="3"/>
  <c r="BG185" i="3"/>
  <c r="BE185" i="3"/>
  <c r="T185" i="3"/>
  <c r="R185" i="3"/>
  <c r="P185" i="3"/>
  <c r="BI182" i="3"/>
  <c r="BH182" i="3"/>
  <c r="BG182" i="3"/>
  <c r="BE182" i="3"/>
  <c r="T182" i="3"/>
  <c r="R182" i="3"/>
  <c r="P182" i="3"/>
  <c r="BI179" i="3"/>
  <c r="BH179" i="3"/>
  <c r="BG179" i="3"/>
  <c r="BE179" i="3"/>
  <c r="T179" i="3"/>
  <c r="R179" i="3"/>
  <c r="P179" i="3"/>
  <c r="BI176" i="3"/>
  <c r="BH176" i="3"/>
  <c r="BG176" i="3"/>
  <c r="BE176" i="3"/>
  <c r="T176" i="3"/>
  <c r="R176" i="3"/>
  <c r="P176" i="3"/>
  <c r="BI173" i="3"/>
  <c r="BH173" i="3"/>
  <c r="BG173" i="3"/>
  <c r="BE173" i="3"/>
  <c r="T173" i="3"/>
  <c r="R173" i="3"/>
  <c r="P173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5" i="3"/>
  <c r="BH165" i="3"/>
  <c r="BG165" i="3"/>
  <c r="BE165" i="3"/>
  <c r="T165" i="3"/>
  <c r="R165" i="3"/>
  <c r="P165" i="3"/>
  <c r="BI162" i="3"/>
  <c r="BH162" i="3"/>
  <c r="BG162" i="3"/>
  <c r="BE162" i="3"/>
  <c r="T162" i="3"/>
  <c r="R162" i="3"/>
  <c r="P162" i="3"/>
  <c r="BI159" i="3"/>
  <c r="BH159" i="3"/>
  <c r="BG159" i="3"/>
  <c r="BE159" i="3"/>
  <c r="T159" i="3"/>
  <c r="R159" i="3"/>
  <c r="P159" i="3"/>
  <c r="BI156" i="3"/>
  <c r="BH156" i="3"/>
  <c r="BG156" i="3"/>
  <c r="BE156" i="3"/>
  <c r="T156" i="3"/>
  <c r="R156" i="3"/>
  <c r="P156" i="3"/>
  <c r="BI153" i="3"/>
  <c r="BH153" i="3"/>
  <c r="BG153" i="3"/>
  <c r="BE153" i="3"/>
  <c r="T153" i="3"/>
  <c r="T152" i="3"/>
  <c r="R153" i="3"/>
  <c r="R152" i="3"/>
  <c r="P153" i="3"/>
  <c r="P152" i="3"/>
  <c r="BI151" i="3"/>
  <c r="BH151" i="3"/>
  <c r="BG151" i="3"/>
  <c r="BE151" i="3"/>
  <c r="T151" i="3"/>
  <c r="R151" i="3"/>
  <c r="P151" i="3"/>
  <c r="BI148" i="3"/>
  <c r="BH148" i="3"/>
  <c r="BG148" i="3"/>
  <c r="BE148" i="3"/>
  <c r="T148" i="3"/>
  <c r="R148" i="3"/>
  <c r="P148" i="3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38" i="3"/>
  <c r="BH138" i="3"/>
  <c r="BG138" i="3"/>
  <c r="BE138" i="3"/>
  <c r="T138" i="3"/>
  <c r="R138" i="3"/>
  <c r="P138" i="3"/>
  <c r="BI135" i="3"/>
  <c r="BH135" i="3"/>
  <c r="BG135" i="3"/>
  <c r="BE135" i="3"/>
  <c r="T135" i="3"/>
  <c r="R135" i="3"/>
  <c r="P135" i="3"/>
  <c r="J128" i="3"/>
  <c r="F128" i="3"/>
  <c r="F126" i="3"/>
  <c r="E124" i="3"/>
  <c r="J95" i="3"/>
  <c r="F95" i="3"/>
  <c r="F93" i="3"/>
  <c r="E91" i="3"/>
  <c r="J28" i="3"/>
  <c r="E28" i="3"/>
  <c r="J96" i="3"/>
  <c r="J27" i="3"/>
  <c r="J22" i="3"/>
  <c r="E22" i="3"/>
  <c r="J21" i="3"/>
  <c r="J16" i="3"/>
  <c r="J93" i="3" s="1"/>
  <c r="E7" i="3"/>
  <c r="E85" i="3"/>
  <c r="J41" i="2"/>
  <c r="J40" i="2"/>
  <c r="AY97" i="1"/>
  <c r="J39" i="2"/>
  <c r="AX97" i="1" s="1"/>
  <c r="BI243" i="2"/>
  <c r="BH243" i="2"/>
  <c r="BG243" i="2"/>
  <c r="BE243" i="2"/>
  <c r="T243" i="2"/>
  <c r="T242" i="2" s="1"/>
  <c r="R243" i="2"/>
  <c r="R242" i="2" s="1"/>
  <c r="P243" i="2"/>
  <c r="P242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2" i="2"/>
  <c r="BH232" i="2"/>
  <c r="BG232" i="2"/>
  <c r="BE232" i="2"/>
  <c r="T232" i="2"/>
  <c r="T231" i="2" s="1"/>
  <c r="R232" i="2"/>
  <c r="R231" i="2" s="1"/>
  <c r="P232" i="2"/>
  <c r="P231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2" i="2"/>
  <c r="BH222" i="2"/>
  <c r="BG222" i="2"/>
  <c r="BE222" i="2"/>
  <c r="T222" i="2"/>
  <c r="R222" i="2"/>
  <c r="P222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T206" i="2"/>
  <c r="R207" i="2"/>
  <c r="R206" i="2"/>
  <c r="P207" i="2"/>
  <c r="P206" i="2"/>
  <c r="BI204" i="2"/>
  <c r="BH204" i="2"/>
  <c r="BG204" i="2"/>
  <c r="BE204" i="2"/>
  <c r="T204" i="2"/>
  <c r="T203" i="2"/>
  <c r="R204" i="2"/>
  <c r="R203" i="2"/>
  <c r="P204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3" i="2"/>
  <c r="BH193" i="2"/>
  <c r="BG193" i="2"/>
  <c r="BE193" i="2"/>
  <c r="T193" i="2"/>
  <c r="R193" i="2"/>
  <c r="P193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J130" i="2"/>
  <c r="F130" i="2"/>
  <c r="F128" i="2"/>
  <c r="E126" i="2"/>
  <c r="J95" i="2"/>
  <c r="F95" i="2"/>
  <c r="F93" i="2"/>
  <c r="E91" i="2"/>
  <c r="J28" i="2"/>
  <c r="E28" i="2"/>
  <c r="J96" i="2" s="1"/>
  <c r="J27" i="2"/>
  <c r="J22" i="2"/>
  <c r="E22" i="2"/>
  <c r="J21" i="2"/>
  <c r="J16" i="2"/>
  <c r="E7" i="2"/>
  <c r="E85" i="2"/>
  <c r="AM90" i="1"/>
  <c r="AM89" i="1"/>
  <c r="L89" i="1"/>
  <c r="AM87" i="1"/>
  <c r="L87" i="1"/>
  <c r="L85" i="1"/>
  <c r="L84" i="1"/>
  <c r="J210" i="15"/>
  <c r="J208" i="15"/>
  <c r="BK206" i="15"/>
  <c r="J203" i="15"/>
  <c r="BK196" i="15"/>
  <c r="J193" i="15"/>
  <c r="J184" i="15"/>
  <c r="J164" i="15"/>
  <c r="BK154" i="15"/>
  <c r="J151" i="15"/>
  <c r="BK145" i="15"/>
  <c r="J144" i="15"/>
  <c r="BK138" i="15"/>
  <c r="J121" i="14"/>
  <c r="J134" i="12"/>
  <c r="J132" i="12"/>
  <c r="J187" i="10"/>
  <c r="BK183" i="10"/>
  <c r="BK182" i="10"/>
  <c r="BK174" i="10"/>
  <c r="BK171" i="10"/>
  <c r="BK169" i="10"/>
  <c r="BK168" i="10"/>
  <c r="J164" i="10"/>
  <c r="BK163" i="10"/>
  <c r="J161" i="10"/>
  <c r="J160" i="10"/>
  <c r="J157" i="10"/>
  <c r="BK154" i="10"/>
  <c r="J153" i="10"/>
  <c r="J151" i="10"/>
  <c r="BK137" i="10"/>
  <c r="BK136" i="10"/>
  <c r="J136" i="10"/>
  <c r="BK134" i="10"/>
  <c r="J133" i="10"/>
  <c r="BK132" i="10"/>
  <c r="BK192" i="9"/>
  <c r="J190" i="9"/>
  <c r="BK188" i="9"/>
  <c r="J187" i="9"/>
  <c r="BK185" i="9"/>
  <c r="J181" i="9"/>
  <c r="BK179" i="9"/>
  <c r="BK175" i="9"/>
  <c r="BK170" i="9"/>
  <c r="J168" i="9"/>
  <c r="BK166" i="9"/>
  <c r="BK162" i="9"/>
  <c r="BK160" i="9"/>
  <c r="J159" i="9"/>
  <c r="BK155" i="9"/>
  <c r="BK153" i="9"/>
  <c r="J151" i="9"/>
  <c r="BK150" i="9"/>
  <c r="BK146" i="9"/>
  <c r="BK144" i="9"/>
  <c r="J143" i="9"/>
  <c r="J142" i="9"/>
  <c r="J137" i="9"/>
  <c r="BK130" i="9"/>
  <c r="BK129" i="9"/>
  <c r="J245" i="8"/>
  <c r="J242" i="8"/>
  <c r="J237" i="8"/>
  <c r="BK235" i="8"/>
  <c r="BK207" i="8"/>
  <c r="J204" i="8"/>
  <c r="J201" i="8"/>
  <c r="J198" i="8"/>
  <c r="J192" i="8"/>
  <c r="J183" i="8"/>
  <c r="J172" i="8"/>
  <c r="BK166" i="8"/>
  <c r="BK161" i="8"/>
  <c r="J154" i="8"/>
  <c r="BK149" i="8"/>
  <c r="BK141" i="8"/>
  <c r="J206" i="7"/>
  <c r="J204" i="7"/>
  <c r="BK201" i="7"/>
  <c r="BK198" i="7"/>
  <c r="BK193" i="7"/>
  <c r="BK186" i="7"/>
  <c r="J183" i="7"/>
  <c r="J173" i="7"/>
  <c r="BK165" i="7"/>
  <c r="BK159" i="7"/>
  <c r="BK157" i="7"/>
  <c r="BK151" i="7"/>
  <c r="J139" i="7"/>
  <c r="BK136" i="7"/>
  <c r="BK165" i="6"/>
  <c r="BK164" i="6"/>
  <c r="J149" i="6"/>
  <c r="BK146" i="6"/>
  <c r="J236" i="5"/>
  <c r="J232" i="5"/>
  <c r="BK223" i="5"/>
  <c r="J210" i="5"/>
  <c r="BK202" i="5"/>
  <c r="BK196" i="5"/>
  <c r="BK192" i="5"/>
  <c r="J190" i="5"/>
  <c r="J179" i="5"/>
  <c r="BK178" i="5"/>
  <c r="J169" i="5"/>
  <c r="BK163" i="5"/>
  <c r="BK160" i="5"/>
  <c r="J159" i="5"/>
  <c r="J148" i="5"/>
  <c r="J144" i="5"/>
  <c r="J143" i="5"/>
  <c r="J140" i="5"/>
  <c r="J188" i="4"/>
  <c r="BK181" i="4"/>
  <c r="J175" i="4"/>
  <c r="BK152" i="4"/>
  <c r="J149" i="4"/>
  <c r="BK211" i="3"/>
  <c r="J185" i="3"/>
  <c r="BK170" i="3"/>
  <c r="J168" i="3"/>
  <c r="J159" i="3"/>
  <c r="BK148" i="3"/>
  <c r="BK142" i="3"/>
  <c r="BK135" i="3"/>
  <c r="BK228" i="2"/>
  <c r="BK215" i="2"/>
  <c r="BK209" i="2"/>
  <c r="J207" i="2"/>
  <c r="BK202" i="2"/>
  <c r="BK196" i="2"/>
  <c r="BK184" i="2"/>
  <c r="BK181" i="2"/>
  <c r="BK172" i="2"/>
  <c r="J166" i="2"/>
  <c r="BK163" i="2"/>
  <c r="J160" i="2"/>
  <c r="J151" i="2"/>
  <c r="BK207" i="15"/>
  <c r="J206" i="15"/>
  <c r="J205" i="15"/>
  <c r="BK203" i="15"/>
  <c r="BK202" i="15"/>
  <c r="J199" i="15"/>
  <c r="BK191" i="15"/>
  <c r="BK188" i="15"/>
  <c r="J180" i="15"/>
  <c r="J177" i="15"/>
  <c r="BK174" i="15"/>
  <c r="BK171" i="15"/>
  <c r="J168" i="15"/>
  <c r="J165" i="15"/>
  <c r="BK164" i="15"/>
  <c r="BK161" i="15"/>
  <c r="J158" i="15"/>
  <c r="J154" i="15"/>
  <c r="J148" i="15"/>
  <c r="BK141" i="15"/>
  <c r="BK135" i="15"/>
  <c r="J129" i="15"/>
  <c r="J126" i="15"/>
  <c r="BK134" i="12"/>
  <c r="BK131" i="12"/>
  <c r="BK129" i="12"/>
  <c r="J128" i="12"/>
  <c r="J125" i="11"/>
  <c r="BK187" i="10"/>
  <c r="BK184" i="10"/>
  <c r="J181" i="10"/>
  <c r="J180" i="10"/>
  <c r="J177" i="10"/>
  <c r="BK175" i="10"/>
  <c r="J172" i="10"/>
  <c r="J171" i="10"/>
  <c r="BK170" i="10"/>
  <c r="J166" i="10"/>
  <c r="BK157" i="10"/>
  <c r="BK156" i="10"/>
  <c r="BK151" i="10"/>
  <c r="BK150" i="10"/>
  <c r="J149" i="10"/>
  <c r="BK143" i="10"/>
  <c r="J141" i="10"/>
  <c r="J139" i="10"/>
  <c r="J135" i="10"/>
  <c r="J131" i="10"/>
  <c r="J130" i="10"/>
  <c r="BK191" i="9"/>
  <c r="J148" i="9"/>
  <c r="BK141" i="9"/>
  <c r="J140" i="9"/>
  <c r="J136" i="9"/>
  <c r="BK135" i="9"/>
  <c r="BK133" i="9"/>
  <c r="BK131" i="9"/>
  <c r="BK242" i="8"/>
  <c r="BK240" i="8"/>
  <c r="BK237" i="8"/>
  <c r="J235" i="8"/>
  <c r="J225" i="8"/>
  <c r="J222" i="8"/>
  <c r="BK218" i="8"/>
  <c r="J211" i="8"/>
  <c r="J207" i="8"/>
  <c r="BK204" i="8"/>
  <c r="BK201" i="8"/>
  <c r="BK189" i="8"/>
  <c r="J177" i="8"/>
  <c r="BK163" i="8"/>
  <c r="BK152" i="8"/>
  <c r="BK144" i="8"/>
  <c r="BK138" i="8"/>
  <c r="J221" i="7"/>
  <c r="BK211" i="7"/>
  <c r="BK209" i="7"/>
  <c r="BK196" i="7"/>
  <c r="BK170" i="7"/>
  <c r="J159" i="7"/>
  <c r="BK148" i="7"/>
  <c r="J142" i="7"/>
  <c r="J168" i="6"/>
  <c r="BK156" i="6"/>
  <c r="J154" i="6"/>
  <c r="J137" i="6"/>
  <c r="J223" i="5"/>
  <c r="BK213" i="5"/>
  <c r="BK207" i="5"/>
  <c r="J196" i="5"/>
  <c r="J185" i="5"/>
  <c r="BK180" i="5"/>
  <c r="J178" i="5"/>
  <c r="BK175" i="5"/>
  <c r="J173" i="5"/>
  <c r="J170" i="5"/>
  <c r="BK159" i="5"/>
  <c r="BK140" i="5"/>
  <c r="J181" i="4"/>
  <c r="BK173" i="4"/>
  <c r="J171" i="4"/>
  <c r="J219" i="3"/>
  <c r="BK199" i="3"/>
  <c r="J188" i="3"/>
  <c r="BK185" i="3"/>
  <c r="J176" i="3"/>
  <c r="J170" i="3"/>
  <c r="BK162" i="3"/>
  <c r="BK156" i="3"/>
  <c r="BK151" i="3"/>
  <c r="J145" i="3"/>
  <c r="BK243" i="2"/>
  <c r="J239" i="2"/>
  <c r="BK232" i="2"/>
  <c r="J228" i="2"/>
  <c r="J222" i="2"/>
  <c r="J215" i="2"/>
  <c r="BK204" i="2"/>
  <c r="J201" i="2"/>
  <c r="BK197" i="2"/>
  <c r="J196" i="2"/>
  <c r="J181" i="2"/>
  <c r="J175" i="2"/>
  <c r="J172" i="2"/>
  <c r="BK166" i="2"/>
  <c r="J154" i="2"/>
  <c r="J145" i="2"/>
  <c r="BK139" i="2"/>
  <c r="BK137" i="2"/>
  <c r="AS96" i="1"/>
  <c r="BK210" i="15"/>
  <c r="BK208" i="15"/>
  <c r="J207" i="15"/>
  <c r="BK205" i="15"/>
  <c r="J202" i="15"/>
  <c r="BK199" i="15"/>
  <c r="J196" i="15"/>
  <c r="BK193" i="15"/>
  <c r="J191" i="15"/>
  <c r="J188" i="15"/>
  <c r="BK184" i="15"/>
  <c r="BK180" i="15"/>
  <c r="BK177" i="15"/>
  <c r="J174" i="15"/>
  <c r="J171" i="15"/>
  <c r="BK168" i="15"/>
  <c r="BK165" i="15"/>
  <c r="BK158" i="15"/>
  <c r="BK151" i="15"/>
  <c r="J138" i="15"/>
  <c r="J132" i="15"/>
  <c r="J135" i="12"/>
  <c r="BK132" i="12"/>
  <c r="BK125" i="12"/>
  <c r="BK189" i="10"/>
  <c r="BK186" i="10"/>
  <c r="J183" i="10"/>
  <c r="BK181" i="10"/>
  <c r="BK178" i="10"/>
  <c r="J176" i="10"/>
  <c r="J174" i="10"/>
  <c r="BK172" i="10"/>
  <c r="J167" i="10"/>
  <c r="J163" i="10"/>
  <c r="J162" i="10"/>
  <c r="BK161" i="10"/>
  <c r="BK155" i="10"/>
  <c r="J152" i="10"/>
  <c r="J147" i="10"/>
  <c r="J146" i="10"/>
  <c r="BK144" i="10"/>
  <c r="J143" i="10"/>
  <c r="J142" i="10"/>
  <c r="BK140" i="10"/>
  <c r="BK139" i="10"/>
  <c r="BK135" i="10"/>
  <c r="J134" i="10"/>
  <c r="J132" i="10"/>
  <c r="BK130" i="10"/>
  <c r="J192" i="9"/>
  <c r="J191" i="9"/>
  <c r="J188" i="9"/>
  <c r="BK187" i="9"/>
  <c r="J185" i="9"/>
  <c r="J183" i="9"/>
  <c r="J174" i="9"/>
  <c r="J172" i="9"/>
  <c r="J167" i="9"/>
  <c r="BK165" i="9"/>
  <c r="BK164" i="9"/>
  <c r="BK163" i="9"/>
  <c r="J162" i="9"/>
  <c r="J157" i="9"/>
  <c r="J155" i="9"/>
  <c r="J153" i="9"/>
  <c r="BK152" i="9"/>
  <c r="J150" i="9"/>
  <c r="BK148" i="9"/>
  <c r="J147" i="9"/>
  <c r="BK145" i="9"/>
  <c r="BK139" i="9"/>
  <c r="BK134" i="9"/>
  <c r="J129" i="9"/>
  <c r="BK172" i="8"/>
  <c r="J166" i="8"/>
  <c r="J144" i="8"/>
  <c r="BK213" i="7"/>
  <c r="J191" i="7"/>
  <c r="BK188" i="7"/>
  <c r="BK183" i="7"/>
  <c r="J169" i="7"/>
  <c r="J165" i="7"/>
  <c r="BK158" i="7"/>
  <c r="J157" i="7"/>
  <c r="J148" i="7"/>
  <c r="J145" i="7"/>
  <c r="J177" i="6"/>
  <c r="J163" i="6"/>
  <c r="BK157" i="6"/>
  <c r="J151" i="6"/>
  <c r="BK149" i="6"/>
  <c r="BK143" i="6"/>
  <c r="J143" i="6"/>
  <c r="BK140" i="6"/>
  <c r="J140" i="6"/>
  <c r="BK137" i="6"/>
  <c r="BK230" i="5"/>
  <c r="J216" i="5"/>
  <c r="J213" i="5"/>
  <c r="J205" i="5"/>
  <c r="J202" i="5"/>
  <c r="BK199" i="5"/>
  <c r="J183" i="5"/>
  <c r="J164" i="5"/>
  <c r="BK158" i="5"/>
  <c r="BK143" i="5"/>
  <c r="J186" i="4"/>
  <c r="BK178" i="4"/>
  <c r="BK175" i="4"/>
  <c r="J174" i="4"/>
  <c r="J173" i="4"/>
  <c r="BK163" i="4"/>
  <c r="BK149" i="4"/>
  <c r="BK133" i="4"/>
  <c r="J222" i="3"/>
  <c r="BK195" i="3"/>
  <c r="BK188" i="3"/>
  <c r="BK179" i="3"/>
  <c r="BK173" i="3"/>
  <c r="J162" i="3"/>
  <c r="J153" i="3"/>
  <c r="J138" i="3"/>
  <c r="BK212" i="2"/>
  <c r="J198" i="2"/>
  <c r="BK193" i="2"/>
  <c r="J184" i="2"/>
  <c r="BK169" i="2"/>
  <c r="BK157" i="2"/>
  <c r="BK145" i="2"/>
  <c r="J161" i="15"/>
  <c r="BK148" i="15"/>
  <c r="J145" i="15"/>
  <c r="J135" i="15"/>
  <c r="BK129" i="15"/>
  <c r="BK126" i="15"/>
  <c r="BK121" i="14"/>
  <c r="BK121" i="13"/>
  <c r="J130" i="12"/>
  <c r="J129" i="12"/>
  <c r="BK127" i="12"/>
  <c r="J126" i="12"/>
  <c r="BK188" i="10"/>
  <c r="BK185" i="10"/>
  <c r="J184" i="10"/>
  <c r="J182" i="10"/>
  <c r="BK180" i="10"/>
  <c r="J178" i="10"/>
  <c r="J168" i="10"/>
  <c r="BK165" i="10"/>
  <c r="J159" i="10"/>
  <c r="BK153" i="10"/>
  <c r="J148" i="10"/>
  <c r="BK146" i="10"/>
  <c r="BK141" i="10"/>
  <c r="J137" i="10"/>
  <c r="BK133" i="10"/>
  <c r="BK189" i="9"/>
  <c r="J186" i="9"/>
  <c r="J180" i="9"/>
  <c r="BK178" i="9"/>
  <c r="BK176" i="9"/>
  <c r="J173" i="9"/>
  <c r="BK171" i="9"/>
  <c r="J163" i="9"/>
  <c r="BK161" i="9"/>
  <c r="BK159" i="9"/>
  <c r="BK157" i="9"/>
  <c r="BK154" i="9"/>
  <c r="J149" i="9"/>
  <c r="BK147" i="9"/>
  <c r="J141" i="9"/>
  <c r="BK140" i="9"/>
  <c r="BK136" i="9"/>
  <c r="J130" i="9"/>
  <c r="BK245" i="8"/>
  <c r="BK222" i="8"/>
  <c r="J218" i="8"/>
  <c r="BK198" i="8"/>
  <c r="BK186" i="8"/>
  <c r="BK183" i="8"/>
  <c r="BK177" i="8"/>
  <c r="J174" i="8"/>
  <c r="BK169" i="8"/>
  <c r="J163" i="8"/>
  <c r="J149" i="8"/>
  <c r="J146" i="8"/>
  <c r="BK221" i="7"/>
  <c r="J193" i="7"/>
  <c r="BK173" i="7"/>
  <c r="BK154" i="7"/>
  <c r="J151" i="7"/>
  <c r="BK145" i="7"/>
  <c r="BK142" i="7"/>
  <c r="J136" i="7"/>
  <c r="J165" i="6"/>
  <c r="J164" i="6"/>
  <c r="J156" i="6"/>
  <c r="BK151" i="6"/>
  <c r="J146" i="6"/>
  <c r="BK131" i="6"/>
  <c r="J227" i="5"/>
  <c r="BK219" i="5"/>
  <c r="BK216" i="5"/>
  <c r="BK210" i="5"/>
  <c r="J207" i="5"/>
  <c r="J194" i="5"/>
  <c r="J192" i="5"/>
  <c r="BK190" i="5"/>
  <c r="J187" i="5"/>
  <c r="J180" i="5"/>
  <c r="BK179" i="5"/>
  <c r="J175" i="5"/>
  <c r="BK173" i="5"/>
  <c r="BK170" i="5"/>
  <c r="J168" i="5"/>
  <c r="BK165" i="5"/>
  <c r="J163" i="5"/>
  <c r="J155" i="5"/>
  <c r="BK152" i="5"/>
  <c r="BK137" i="5"/>
  <c r="BK188" i="4"/>
  <c r="BK184" i="4"/>
  <c r="J172" i="4"/>
  <c r="J145" i="4"/>
  <c r="BK139" i="4"/>
  <c r="J133" i="4"/>
  <c r="J211" i="3"/>
  <c r="BK203" i="3"/>
  <c r="J191" i="3"/>
  <c r="BK182" i="3"/>
  <c r="BK144" i="15"/>
  <c r="J141" i="15"/>
  <c r="BK132" i="15"/>
  <c r="J121" i="13"/>
  <c r="BK130" i="12"/>
  <c r="BK128" i="12"/>
  <c r="J127" i="12"/>
  <c r="J123" i="12"/>
  <c r="BK125" i="11"/>
  <c r="J189" i="10"/>
  <c r="J188" i="10"/>
  <c r="J186" i="10"/>
  <c r="J173" i="10"/>
  <c r="J169" i="10"/>
  <c r="J165" i="10"/>
  <c r="BK164" i="10"/>
  <c r="BK159" i="10"/>
  <c r="BK149" i="10"/>
  <c r="BK147" i="10"/>
  <c r="BK142" i="10"/>
  <c r="J193" i="9"/>
  <c r="BK190" i="9"/>
  <c r="J184" i="9"/>
  <c r="BK183" i="9"/>
  <c r="BK182" i="9"/>
  <c r="BK181" i="9"/>
  <c r="BK180" i="9"/>
  <c r="J177" i="9"/>
  <c r="J176" i="9"/>
  <c r="J175" i="9"/>
  <c r="BK174" i="9"/>
  <c r="BK173" i="9"/>
  <c r="BK172" i="9"/>
  <c r="J171" i="9"/>
  <c r="J170" i="9"/>
  <c r="BK168" i="9"/>
  <c r="BK167" i="9"/>
  <c r="J166" i="9"/>
  <c r="J165" i="9"/>
  <c r="J156" i="9"/>
  <c r="J154" i="9"/>
  <c r="BK151" i="9"/>
  <c r="J146" i="9"/>
  <c r="J144" i="9"/>
  <c r="BK143" i="9"/>
  <c r="BK142" i="9"/>
  <c r="J139" i="9"/>
  <c r="J133" i="9"/>
  <c r="J152" i="8"/>
  <c r="J141" i="8"/>
  <c r="J138" i="8"/>
  <c r="J220" i="7"/>
  <c r="J213" i="7"/>
  <c r="J209" i="7"/>
  <c r="BK206" i="7"/>
  <c r="J201" i="7"/>
  <c r="J196" i="7"/>
  <c r="BK180" i="7"/>
  <c r="J177" i="7"/>
  <c r="J170" i="7"/>
  <c r="BK166" i="7"/>
  <c r="J162" i="7"/>
  <c r="J158" i="7"/>
  <c r="J171" i="6"/>
  <c r="BK163" i="6"/>
  <c r="J131" i="6"/>
  <c r="BK236" i="5"/>
  <c r="BK232" i="5"/>
  <c r="BK227" i="5"/>
  <c r="J199" i="5"/>
  <c r="BK187" i="5"/>
  <c r="BK185" i="5"/>
  <c r="BK168" i="5"/>
  <c r="BK164" i="5"/>
  <c r="J158" i="5"/>
  <c r="BK148" i="5"/>
  <c r="J137" i="5"/>
  <c r="J163" i="4"/>
  <c r="J156" i="4"/>
  <c r="BK145" i="4"/>
  <c r="BK228" i="3"/>
  <c r="BK224" i="3"/>
  <c r="BK222" i="3"/>
  <c r="BK215" i="3"/>
  <c r="BK207" i="3"/>
  <c r="J203" i="3"/>
  <c r="J199" i="3"/>
  <c r="J195" i="3"/>
  <c r="J179" i="3"/>
  <c r="BK165" i="3"/>
  <c r="BK159" i="3"/>
  <c r="BK153" i="3"/>
  <c r="BK145" i="3"/>
  <c r="J135" i="3"/>
  <c r="J236" i="2"/>
  <c r="J232" i="2"/>
  <c r="BK225" i="2"/>
  <c r="BK219" i="2"/>
  <c r="J212" i="2"/>
  <c r="BK207" i="2"/>
  <c r="J204" i="2"/>
  <c r="BK201" i="2"/>
  <c r="J200" i="2"/>
  <c r="J197" i="2"/>
  <c r="BK187" i="2"/>
  <c r="J178" i="2"/>
  <c r="BK175" i="2"/>
  <c r="J169" i="2"/>
  <c r="J163" i="2"/>
  <c r="BK160" i="2"/>
  <c r="J157" i="2"/>
  <c r="BK151" i="2"/>
  <c r="J138" i="2"/>
  <c r="BK135" i="12"/>
  <c r="J131" i="12"/>
  <c r="BK126" i="12"/>
  <c r="J125" i="12"/>
  <c r="BK123" i="12"/>
  <c r="J185" i="10"/>
  <c r="BK177" i="10"/>
  <c r="BK176" i="10"/>
  <c r="J175" i="10"/>
  <c r="BK173" i="10"/>
  <c r="J170" i="10"/>
  <c r="BK167" i="10"/>
  <c r="BK166" i="10"/>
  <c r="BK162" i="10"/>
  <c r="BK160" i="10"/>
  <c r="J156" i="10"/>
  <c r="J155" i="10"/>
  <c r="J154" i="10"/>
  <c r="BK152" i="10"/>
  <c r="J150" i="10"/>
  <c r="BK148" i="10"/>
  <c r="J144" i="10"/>
  <c r="J140" i="10"/>
  <c r="BK131" i="10"/>
  <c r="BK193" i="9"/>
  <c r="J189" i="9"/>
  <c r="BK186" i="9"/>
  <c r="BK184" i="9"/>
  <c r="J182" i="9"/>
  <c r="J179" i="9"/>
  <c r="J178" i="9"/>
  <c r="BK177" i="9"/>
  <c r="J164" i="9"/>
  <c r="J161" i="9"/>
  <c r="J160" i="9"/>
  <c r="BK156" i="9"/>
  <c r="J152" i="9"/>
  <c r="BK149" i="9"/>
  <c r="J145" i="9"/>
  <c r="BK137" i="9"/>
  <c r="J135" i="9"/>
  <c r="J134" i="9"/>
  <c r="J131" i="9"/>
  <c r="J240" i="8"/>
  <c r="BK225" i="8"/>
  <c r="BK211" i="8"/>
  <c r="BK192" i="8"/>
  <c r="J189" i="8"/>
  <c r="J186" i="8"/>
  <c r="BK174" i="8"/>
  <c r="J169" i="8"/>
  <c r="J161" i="8"/>
  <c r="BK154" i="8"/>
  <c r="BK146" i="8"/>
  <c r="BK220" i="7"/>
  <c r="J211" i="7"/>
  <c r="BK204" i="7"/>
  <c r="J198" i="7"/>
  <c r="BK191" i="7"/>
  <c r="J188" i="7"/>
  <c r="J186" i="7"/>
  <c r="J180" i="7"/>
  <c r="BK177" i="7"/>
  <c r="BK169" i="7"/>
  <c r="J166" i="7"/>
  <c r="BK162" i="7"/>
  <c r="J154" i="7"/>
  <c r="BK139" i="7"/>
  <c r="BK177" i="6"/>
  <c r="BK171" i="6"/>
  <c r="BK168" i="6"/>
  <c r="J157" i="6"/>
  <c r="BK154" i="6"/>
  <c r="J230" i="5"/>
  <c r="J219" i="5"/>
  <c r="BK205" i="5"/>
  <c r="BK194" i="5"/>
  <c r="BK183" i="5"/>
  <c r="BK169" i="5"/>
  <c r="J165" i="5"/>
  <c r="J160" i="5"/>
  <c r="BK155" i="5"/>
  <c r="J152" i="5"/>
  <c r="BK144" i="5"/>
  <c r="BK186" i="4"/>
  <c r="J184" i="4"/>
  <c r="J178" i="4"/>
  <c r="BK174" i="4"/>
  <c r="BK172" i="4"/>
  <c r="BK171" i="4"/>
  <c r="BK156" i="4"/>
  <c r="J152" i="4"/>
  <c r="J139" i="4"/>
  <c r="J228" i="3"/>
  <c r="J224" i="3"/>
  <c r="BK219" i="3"/>
  <c r="J215" i="3"/>
  <c r="J207" i="3"/>
  <c r="BK191" i="3"/>
  <c r="J182" i="3"/>
  <c r="BK176" i="3"/>
  <c r="J173" i="3"/>
  <c r="BK168" i="3"/>
  <c r="J165" i="3"/>
  <c r="J156" i="3"/>
  <c r="J151" i="3"/>
  <c r="J148" i="3"/>
  <c r="J142" i="3"/>
  <c r="BK138" i="3"/>
  <c r="J243" i="2"/>
  <c r="BK239" i="2"/>
  <c r="BK236" i="2"/>
  <c r="J225" i="2"/>
  <c r="BK222" i="2"/>
  <c r="J219" i="2"/>
  <c r="J209" i="2"/>
  <c r="J202" i="2"/>
  <c r="BK200" i="2"/>
  <c r="BK198" i="2"/>
  <c r="J193" i="2"/>
  <c r="J187" i="2"/>
  <c r="BK178" i="2"/>
  <c r="BK154" i="2"/>
  <c r="J139" i="2"/>
  <c r="BK138" i="2"/>
  <c r="J137" i="2"/>
  <c r="F37" i="14"/>
  <c r="BD109" i="1" s="1"/>
  <c r="F36" i="13"/>
  <c r="BC108" i="1"/>
  <c r="J33" i="13"/>
  <c r="AV108" i="1" s="1"/>
  <c r="J35" i="11"/>
  <c r="AV106" i="1"/>
  <c r="F36" i="14"/>
  <c r="BC109" i="1" s="1"/>
  <c r="F37" i="13"/>
  <c r="BD108" i="1" s="1"/>
  <c r="F35" i="13"/>
  <c r="BB108" i="1"/>
  <c r="F38" i="11"/>
  <c r="BC106" i="1" s="1"/>
  <c r="F37" i="11"/>
  <c r="BB106" i="1" s="1"/>
  <c r="F35" i="14"/>
  <c r="BB109" i="1"/>
  <c r="J33" i="14"/>
  <c r="AV109" i="1" s="1"/>
  <c r="P136" i="2" l="1"/>
  <c r="P135" i="2"/>
  <c r="BK208" i="2"/>
  <c r="J208" i="2" s="1"/>
  <c r="J106" i="2" s="1"/>
  <c r="BK235" i="2"/>
  <c r="J235" i="2" s="1"/>
  <c r="J109" i="2" s="1"/>
  <c r="BK141" i="3"/>
  <c r="J141" i="3" s="1"/>
  <c r="J103" i="3" s="1"/>
  <c r="P169" i="3"/>
  <c r="T223" i="3"/>
  <c r="BK132" i="4"/>
  <c r="J132" i="4"/>
  <c r="J102" i="4" s="1"/>
  <c r="R162" i="4"/>
  <c r="BK186" i="5"/>
  <c r="J186" i="5" s="1"/>
  <c r="J107" i="5" s="1"/>
  <c r="BK206" i="5"/>
  <c r="J206" i="5" s="1"/>
  <c r="J109" i="5" s="1"/>
  <c r="BK231" i="5"/>
  <c r="J231" i="5" s="1"/>
  <c r="J110" i="5" s="1"/>
  <c r="R130" i="6"/>
  <c r="P155" i="6"/>
  <c r="P179" i="7"/>
  <c r="P187" i="7"/>
  <c r="R200" i="7"/>
  <c r="T137" i="8"/>
  <c r="R145" i="8"/>
  <c r="R136" i="8" s="1"/>
  <c r="BK165" i="8"/>
  <c r="R165" i="8"/>
  <c r="R236" i="8"/>
  <c r="R132" i="9"/>
  <c r="R138" i="9"/>
  <c r="T169" i="9"/>
  <c r="T129" i="10"/>
  <c r="R138" i="10"/>
  <c r="R145" i="10"/>
  <c r="T179" i="10"/>
  <c r="P124" i="12"/>
  <c r="P121" i="12"/>
  <c r="P120" i="12" s="1"/>
  <c r="AU107" i="1" s="1"/>
  <c r="T133" i="12"/>
  <c r="T120" i="12" s="1"/>
  <c r="T208" i="2"/>
  <c r="P218" i="2"/>
  <c r="P205" i="2" s="1"/>
  <c r="T235" i="2"/>
  <c r="R141" i="3"/>
  <c r="BK155" i="3"/>
  <c r="J155" i="3" s="1"/>
  <c r="J106" i="3" s="1"/>
  <c r="R155" i="3"/>
  <c r="P223" i="3"/>
  <c r="BK162" i="4"/>
  <c r="J162" i="4"/>
  <c r="J103" i="4" s="1"/>
  <c r="BK180" i="4"/>
  <c r="BK179" i="4"/>
  <c r="J179" i="4" s="1"/>
  <c r="J105" i="4" s="1"/>
  <c r="BK136" i="5"/>
  <c r="J136" i="5" s="1"/>
  <c r="J102" i="5" s="1"/>
  <c r="P154" i="5"/>
  <c r="T186" i="5"/>
  <c r="T206" i="5"/>
  <c r="T130" i="6"/>
  <c r="T155" i="6"/>
  <c r="P135" i="7"/>
  <c r="P134" i="7"/>
  <c r="BK200" i="7"/>
  <c r="J200" i="7"/>
  <c r="J108" i="7"/>
  <c r="T212" i="7"/>
  <c r="BK137" i="8"/>
  <c r="J137" i="8"/>
  <c r="J102" i="8" s="1"/>
  <c r="R137" i="8"/>
  <c r="P165" i="8"/>
  <c r="T165" i="8"/>
  <c r="BK236" i="8"/>
  <c r="J236" i="8" s="1"/>
  <c r="J110" i="8" s="1"/>
  <c r="T236" i="8"/>
  <c r="P128" i="9"/>
  <c r="BK138" i="9"/>
  <c r="J138" i="9"/>
  <c r="J102" i="9" s="1"/>
  <c r="R169" i="9"/>
  <c r="BK145" i="10"/>
  <c r="J145" i="10" s="1"/>
  <c r="J102" i="10" s="1"/>
  <c r="T145" i="10"/>
  <c r="BK179" i="10"/>
  <c r="J179" i="10"/>
  <c r="J104" i="10"/>
  <c r="BK124" i="12"/>
  <c r="J124" i="12"/>
  <c r="J99" i="12"/>
  <c r="P133" i="12"/>
  <c r="BK134" i="3"/>
  <c r="J134" i="3"/>
  <c r="J102" i="3" s="1"/>
  <c r="T134" i="3"/>
  <c r="BK169" i="3"/>
  <c r="J169" i="3" s="1"/>
  <c r="J107" i="3" s="1"/>
  <c r="R223" i="3"/>
  <c r="R132" i="4"/>
  <c r="R131" i="4"/>
  <c r="P136" i="5"/>
  <c r="P135" i="5" s="1"/>
  <c r="T154" i="5"/>
  <c r="P195" i="5"/>
  <c r="T195" i="5"/>
  <c r="R231" i="5"/>
  <c r="P150" i="6"/>
  <c r="P129" i="6" s="1"/>
  <c r="P128" i="6" s="1"/>
  <c r="AU101" i="1" s="1"/>
  <c r="T150" i="6"/>
  <c r="BK135" i="7"/>
  <c r="J135" i="7"/>
  <c r="J102" i="7" s="1"/>
  <c r="BK187" i="7"/>
  <c r="J187" i="7"/>
  <c r="J106" i="7" s="1"/>
  <c r="P200" i="7"/>
  <c r="P212" i="7"/>
  <c r="P173" i="8"/>
  <c r="T241" i="8"/>
  <c r="R128" i="9"/>
  <c r="P138" i="9"/>
  <c r="R158" i="9"/>
  <c r="BK138" i="10"/>
  <c r="J138" i="10" s="1"/>
  <c r="J101" i="10" s="1"/>
  <c r="BK158" i="10"/>
  <c r="J158" i="10" s="1"/>
  <c r="J103" i="10" s="1"/>
  <c r="P179" i="10"/>
  <c r="T124" i="12"/>
  <c r="T121" i="12"/>
  <c r="T136" i="2"/>
  <c r="T135" i="2"/>
  <c r="R208" i="2"/>
  <c r="R205" i="2" s="1"/>
  <c r="R218" i="2"/>
  <c r="R235" i="2"/>
  <c r="P141" i="3"/>
  <c r="R169" i="3"/>
  <c r="T132" i="4"/>
  <c r="P180" i="4"/>
  <c r="P179" i="4"/>
  <c r="R154" i="5"/>
  <c r="BK195" i="5"/>
  <c r="J195" i="5"/>
  <c r="J108" i="5"/>
  <c r="R195" i="5"/>
  <c r="T231" i="5"/>
  <c r="BK130" i="6"/>
  <c r="J130" i="6" s="1"/>
  <c r="J102" i="6" s="1"/>
  <c r="BK155" i="6"/>
  <c r="J155" i="6" s="1"/>
  <c r="J104" i="6" s="1"/>
  <c r="BK179" i="7"/>
  <c r="J179" i="7" s="1"/>
  <c r="J105" i="7" s="1"/>
  <c r="T200" i="7"/>
  <c r="P137" i="8"/>
  <c r="T145" i="8"/>
  <c r="R173" i="8"/>
  <c r="R241" i="8"/>
  <c r="BK128" i="9"/>
  <c r="P132" i="9"/>
  <c r="BK158" i="9"/>
  <c r="J158" i="9"/>
  <c r="J103" i="9"/>
  <c r="P169" i="9"/>
  <c r="P129" i="10"/>
  <c r="P145" i="10"/>
  <c r="T158" i="10"/>
  <c r="BK133" i="12"/>
  <c r="J133" i="12"/>
  <c r="J100" i="12" s="1"/>
  <c r="P125" i="15"/>
  <c r="BK157" i="15"/>
  <c r="J157" i="15" s="1"/>
  <c r="J99" i="15" s="1"/>
  <c r="P187" i="15"/>
  <c r="R136" i="2"/>
  <c r="R135" i="2"/>
  <c r="BK218" i="2"/>
  <c r="J218" i="2" s="1"/>
  <c r="J107" i="2" s="1"/>
  <c r="P235" i="2"/>
  <c r="P134" i="3"/>
  <c r="P133" i="3"/>
  <c r="T141" i="3"/>
  <c r="T169" i="3"/>
  <c r="P132" i="4"/>
  <c r="T162" i="4"/>
  <c r="T180" i="4"/>
  <c r="T179" i="4"/>
  <c r="T136" i="5"/>
  <c r="T135" i="5" s="1"/>
  <c r="BK154" i="5"/>
  <c r="J154" i="5"/>
  <c r="J106" i="5" s="1"/>
  <c r="R186" i="5"/>
  <c r="R206" i="5"/>
  <c r="P130" i="6"/>
  <c r="R155" i="6"/>
  <c r="R135" i="7"/>
  <c r="R134" i="7" s="1"/>
  <c r="R179" i="7"/>
  <c r="T187" i="7"/>
  <c r="T178" i="7" s="1"/>
  <c r="T133" i="7" s="1"/>
  <c r="R212" i="7"/>
  <c r="BK145" i="8"/>
  <c r="J145" i="8"/>
  <c r="J103" i="8" s="1"/>
  <c r="P145" i="8"/>
  <c r="BK173" i="8"/>
  <c r="J173" i="8" s="1"/>
  <c r="J109" i="8" s="1"/>
  <c r="P236" i="8"/>
  <c r="P241" i="8"/>
  <c r="BK132" i="9"/>
  <c r="J132" i="9"/>
  <c r="J101" i="9" s="1"/>
  <c r="T132" i="9"/>
  <c r="P158" i="9"/>
  <c r="T158" i="9"/>
  <c r="BK129" i="10"/>
  <c r="BK128" i="10"/>
  <c r="BK127" i="10" s="1"/>
  <c r="J127" i="10" s="1"/>
  <c r="J32" i="10" s="1"/>
  <c r="AG105" i="1" s="1"/>
  <c r="P138" i="10"/>
  <c r="P158" i="10"/>
  <c r="R179" i="10"/>
  <c r="R124" i="12"/>
  <c r="R121" i="12" s="1"/>
  <c r="R120" i="12" s="1"/>
  <c r="BK125" i="15"/>
  <c r="J125" i="15" s="1"/>
  <c r="J98" i="15" s="1"/>
  <c r="T125" i="15"/>
  <c r="R157" i="15"/>
  <c r="BK170" i="15"/>
  <c r="J170" i="15"/>
  <c r="J100" i="15" s="1"/>
  <c r="R170" i="15"/>
  <c r="R187" i="15"/>
  <c r="BK136" i="2"/>
  <c r="J136" i="2"/>
  <c r="J102" i="2"/>
  <c r="P208" i="2"/>
  <c r="T218" i="2"/>
  <c r="T205" i="2" s="1"/>
  <c r="R134" i="3"/>
  <c r="R133" i="3"/>
  <c r="P155" i="3"/>
  <c r="P154" i="3" s="1"/>
  <c r="T155" i="3"/>
  <c r="T154" i="3"/>
  <c r="BK223" i="3"/>
  <c r="J223" i="3"/>
  <c r="J108" i="3"/>
  <c r="P162" i="4"/>
  <c r="R180" i="4"/>
  <c r="R179" i="4"/>
  <c r="R136" i="5"/>
  <c r="R135" i="5"/>
  <c r="P186" i="5"/>
  <c r="P206" i="5"/>
  <c r="P231" i="5"/>
  <c r="BK150" i="6"/>
  <c r="J150" i="6" s="1"/>
  <c r="J103" i="6" s="1"/>
  <c r="R150" i="6"/>
  <c r="T135" i="7"/>
  <c r="T134" i="7"/>
  <c r="T179" i="7"/>
  <c r="R187" i="7"/>
  <c r="BK212" i="7"/>
  <c r="J212" i="7"/>
  <c r="J109" i="7"/>
  <c r="T173" i="8"/>
  <c r="BK241" i="8"/>
  <c r="J241" i="8"/>
  <c r="J111" i="8" s="1"/>
  <c r="T128" i="9"/>
  <c r="T138" i="9"/>
  <c r="BK169" i="9"/>
  <c r="J169" i="9" s="1"/>
  <c r="J104" i="9" s="1"/>
  <c r="R129" i="10"/>
  <c r="T138" i="10"/>
  <c r="R158" i="10"/>
  <c r="R133" i="12"/>
  <c r="R125" i="15"/>
  <c r="R124" i="15"/>
  <c r="R123" i="15" s="1"/>
  <c r="P157" i="15"/>
  <c r="T157" i="15"/>
  <c r="P170" i="15"/>
  <c r="T170" i="15"/>
  <c r="BK187" i="15"/>
  <c r="J187" i="15" s="1"/>
  <c r="J102" i="15" s="1"/>
  <c r="T187" i="15"/>
  <c r="E120" i="2"/>
  <c r="BF137" i="2"/>
  <c r="BF151" i="2"/>
  <c r="BF175" i="2"/>
  <c r="BF207" i="2"/>
  <c r="BF219" i="2"/>
  <c r="BF232" i="2"/>
  <c r="BK231" i="2"/>
  <c r="J231" i="2"/>
  <c r="J108" i="2" s="1"/>
  <c r="E118" i="3"/>
  <c r="BF135" i="3"/>
  <c r="BF145" i="3"/>
  <c r="BF162" i="3"/>
  <c r="BF165" i="3"/>
  <c r="BF182" i="3"/>
  <c r="BF185" i="3"/>
  <c r="BF188" i="3"/>
  <c r="BF207" i="3"/>
  <c r="BF222" i="3"/>
  <c r="BK152" i="3"/>
  <c r="J152" i="3" s="1"/>
  <c r="J104" i="3" s="1"/>
  <c r="F96" i="4"/>
  <c r="J127" i="4"/>
  <c r="BF133" i="4"/>
  <c r="BF145" i="4"/>
  <c r="BF181" i="4"/>
  <c r="J93" i="5"/>
  <c r="J96" i="5"/>
  <c r="BF143" i="5"/>
  <c r="BF148" i="5"/>
  <c r="BF165" i="5"/>
  <c r="BF168" i="5"/>
  <c r="BF178" i="5"/>
  <c r="BF185" i="5"/>
  <c r="BF187" i="5"/>
  <c r="BF190" i="5"/>
  <c r="BF205" i="5"/>
  <c r="BF213" i="5"/>
  <c r="BF223" i="5"/>
  <c r="BF227" i="5"/>
  <c r="BF232" i="5"/>
  <c r="BK147" i="5"/>
  <c r="J147" i="5"/>
  <c r="J103" i="5" s="1"/>
  <c r="F96" i="6"/>
  <c r="BF157" i="6"/>
  <c r="BF177" i="6"/>
  <c r="BF145" i="7"/>
  <c r="BF159" i="7"/>
  <c r="BF213" i="7"/>
  <c r="BK176" i="7"/>
  <c r="J176" i="7"/>
  <c r="J103" i="7" s="1"/>
  <c r="E121" i="8"/>
  <c r="BF144" i="8"/>
  <c r="BF152" i="8"/>
  <c r="BF166" i="8"/>
  <c r="BF186" i="8"/>
  <c r="BF237" i="8"/>
  <c r="BK162" i="8"/>
  <c r="J162" i="8"/>
  <c r="J106" i="8" s="1"/>
  <c r="E85" i="9"/>
  <c r="BF148" i="9"/>
  <c r="BF151" i="9"/>
  <c r="BF159" i="9"/>
  <c r="BF162" i="9"/>
  <c r="BF175" i="9"/>
  <c r="BF187" i="9"/>
  <c r="BF192" i="9"/>
  <c r="J124" i="10"/>
  <c r="BF148" i="10"/>
  <c r="BF151" i="10"/>
  <c r="BF152" i="10"/>
  <c r="BF161" i="10"/>
  <c r="BF162" i="10"/>
  <c r="BF181" i="10"/>
  <c r="BF182" i="10"/>
  <c r="BF186" i="10"/>
  <c r="J91" i="11"/>
  <c r="J92" i="12"/>
  <c r="BF127" i="12"/>
  <c r="BF128" i="12"/>
  <c r="BF129" i="12"/>
  <c r="BF184" i="15"/>
  <c r="J131" i="2"/>
  <c r="BF145" i="2"/>
  <c r="BF157" i="2"/>
  <c r="BF172" i="2"/>
  <c r="BF184" i="2"/>
  <c r="BF197" i="2"/>
  <c r="BF198" i="2"/>
  <c r="BF202" i="2"/>
  <c r="BF209" i="2"/>
  <c r="BF222" i="2"/>
  <c r="BK206" i="2"/>
  <c r="BF142" i="3"/>
  <c r="BF215" i="3"/>
  <c r="BF219" i="3"/>
  <c r="BF228" i="3"/>
  <c r="J93" i="4"/>
  <c r="BF172" i="4"/>
  <c r="BF173" i="4"/>
  <c r="BF174" i="4"/>
  <c r="BF175" i="4"/>
  <c r="BF152" i="5"/>
  <c r="BF158" i="5"/>
  <c r="BF160" i="5"/>
  <c r="BF183" i="5"/>
  <c r="BF192" i="5"/>
  <c r="BF194" i="5"/>
  <c r="BF219" i="5"/>
  <c r="J93" i="7"/>
  <c r="E119" i="7"/>
  <c r="BF139" i="7"/>
  <c r="BF142" i="7"/>
  <c r="BF173" i="7"/>
  <c r="BF183" i="7"/>
  <c r="BF201" i="7"/>
  <c r="J93" i="8"/>
  <c r="BF141" i="8"/>
  <c r="BK160" i="8"/>
  <c r="J160" i="8" s="1"/>
  <c r="J105" i="8" s="1"/>
  <c r="J91" i="9"/>
  <c r="BF131" i="9"/>
  <c r="BF134" i="9"/>
  <c r="BF135" i="9"/>
  <c r="BF153" i="9"/>
  <c r="BF157" i="9"/>
  <c r="BF165" i="9"/>
  <c r="BF172" i="9"/>
  <c r="BF176" i="9"/>
  <c r="BF180" i="9"/>
  <c r="BF181" i="9"/>
  <c r="BF183" i="9"/>
  <c r="BF190" i="9"/>
  <c r="E85" i="10"/>
  <c r="BF134" i="10"/>
  <c r="BF139" i="10"/>
  <c r="BF154" i="10"/>
  <c r="BF167" i="10"/>
  <c r="BF173" i="10"/>
  <c r="BF176" i="10"/>
  <c r="BF178" i="10"/>
  <c r="BF180" i="10"/>
  <c r="BF185" i="10"/>
  <c r="BF187" i="10"/>
  <c r="BF189" i="10"/>
  <c r="E110" i="12"/>
  <c r="BF130" i="12"/>
  <c r="BF134" i="12"/>
  <c r="E108" i="13"/>
  <c r="BF121" i="14"/>
  <c r="J34" i="14" s="1"/>
  <c r="AW109" i="1" s="1"/>
  <c r="AT109" i="1" s="1"/>
  <c r="J92" i="15"/>
  <c r="BF129" i="15"/>
  <c r="BF173" i="3"/>
  <c r="BF179" i="3"/>
  <c r="BF191" i="3"/>
  <c r="BF195" i="3"/>
  <c r="BF149" i="4"/>
  <c r="BF152" i="4"/>
  <c r="BF156" i="4"/>
  <c r="BF186" i="4"/>
  <c r="BK177" i="4"/>
  <c r="J177" i="4" s="1"/>
  <c r="J104" i="4" s="1"/>
  <c r="E85" i="5"/>
  <c r="F96" i="5"/>
  <c r="BF163" i="5"/>
  <c r="BF180" i="5"/>
  <c r="BF196" i="5"/>
  <c r="J93" i="6"/>
  <c r="E114" i="6"/>
  <c r="BF149" i="6"/>
  <c r="BF154" i="6"/>
  <c r="BF165" i="6"/>
  <c r="BF168" i="6"/>
  <c r="J96" i="7"/>
  <c r="BF169" i="7"/>
  <c r="BF177" i="7"/>
  <c r="BF180" i="7"/>
  <c r="BF196" i="7"/>
  <c r="BF198" i="7"/>
  <c r="BF206" i="7"/>
  <c r="BF211" i="7"/>
  <c r="BF220" i="7"/>
  <c r="F96" i="8"/>
  <c r="BF172" i="8"/>
  <c r="BF177" i="8"/>
  <c r="BF189" i="8"/>
  <c r="BK153" i="8"/>
  <c r="J153" i="8"/>
  <c r="J104" i="8"/>
  <c r="J123" i="9"/>
  <c r="BF129" i="9"/>
  <c r="BF139" i="9"/>
  <c r="BF142" i="9"/>
  <c r="BF145" i="9"/>
  <c r="BF147" i="9"/>
  <c r="BF155" i="9"/>
  <c r="BF160" i="9"/>
  <c r="BF166" i="9"/>
  <c r="BF168" i="9"/>
  <c r="BF170" i="9"/>
  <c r="BF188" i="9"/>
  <c r="BF130" i="10"/>
  <c r="BF132" i="10"/>
  <c r="BF135" i="10"/>
  <c r="BF137" i="10"/>
  <c r="BF140" i="10"/>
  <c r="BF143" i="10"/>
  <c r="BF147" i="10"/>
  <c r="BF149" i="10"/>
  <c r="BF156" i="10"/>
  <c r="BF157" i="10"/>
  <c r="BF160" i="10"/>
  <c r="BF169" i="10"/>
  <c r="E85" i="11"/>
  <c r="J119" i="11"/>
  <c r="J89" i="12"/>
  <c r="BF135" i="12"/>
  <c r="J92" i="13"/>
  <c r="J92" i="14"/>
  <c r="BF126" i="15"/>
  <c r="BF132" i="15"/>
  <c r="BF164" i="15"/>
  <c r="F96" i="2"/>
  <c r="BF139" i="2"/>
  <c r="BF154" i="2"/>
  <c r="BF166" i="2"/>
  <c r="BF181" i="2"/>
  <c r="BF187" i="2"/>
  <c r="BF215" i="2"/>
  <c r="BF236" i="2"/>
  <c r="J129" i="3"/>
  <c r="BF153" i="3"/>
  <c r="BF159" i="3"/>
  <c r="BF199" i="3"/>
  <c r="E85" i="4"/>
  <c r="BF171" i="4"/>
  <c r="BF137" i="5"/>
  <c r="BF140" i="5"/>
  <c r="BF155" i="5"/>
  <c r="BF159" i="5"/>
  <c r="BF170" i="5"/>
  <c r="BF179" i="5"/>
  <c r="BF207" i="5"/>
  <c r="BF230" i="5"/>
  <c r="BF236" i="5"/>
  <c r="BF137" i="6"/>
  <c r="BF140" i="6"/>
  <c r="BF143" i="6"/>
  <c r="BF151" i="6"/>
  <c r="BF156" i="6"/>
  <c r="BF164" i="6"/>
  <c r="BF171" i="6"/>
  <c r="BF148" i="7"/>
  <c r="BF151" i="7"/>
  <c r="BF158" i="7"/>
  <c r="BF191" i="7"/>
  <c r="BF193" i="7"/>
  <c r="BF204" i="7"/>
  <c r="BF138" i="8"/>
  <c r="BF161" i="8"/>
  <c r="BF163" i="8"/>
  <c r="BF133" i="9"/>
  <c r="BF149" i="9"/>
  <c r="BF152" i="9"/>
  <c r="BF154" i="9"/>
  <c r="BF156" i="9"/>
  <c r="BF164" i="9"/>
  <c r="BF167" i="9"/>
  <c r="BF171" i="9"/>
  <c r="BF173" i="9"/>
  <c r="BF182" i="9"/>
  <c r="BF185" i="9"/>
  <c r="BF136" i="10"/>
  <c r="BF141" i="10"/>
  <c r="BF159" i="10"/>
  <c r="BF165" i="10"/>
  <c r="BF168" i="10"/>
  <c r="BF170" i="10"/>
  <c r="BF171" i="10"/>
  <c r="BK124" i="11"/>
  <c r="J124" i="11" s="1"/>
  <c r="J100" i="11" s="1"/>
  <c r="BK122" i="12"/>
  <c r="J122" i="12" s="1"/>
  <c r="J98" i="12" s="1"/>
  <c r="BF121" i="13"/>
  <c r="F34" i="13" s="1"/>
  <c r="BA108" i="1" s="1"/>
  <c r="E85" i="14"/>
  <c r="F92" i="15"/>
  <c r="BF135" i="15"/>
  <c r="BF158" i="15"/>
  <c r="BF180" i="15"/>
  <c r="BF202" i="15"/>
  <c r="BF206" i="15"/>
  <c r="BF210" i="15"/>
  <c r="J93" i="2"/>
  <c r="BF163" i="2"/>
  <c r="BF196" i="2"/>
  <c r="BF200" i="2"/>
  <c r="BF225" i="2"/>
  <c r="BF228" i="2"/>
  <c r="BF239" i="2"/>
  <c r="BF243" i="2"/>
  <c r="BK203" i="2"/>
  <c r="J203" i="2"/>
  <c r="J103" i="2" s="1"/>
  <c r="F96" i="3"/>
  <c r="BF148" i="3"/>
  <c r="BF170" i="3"/>
  <c r="BF203" i="3"/>
  <c r="BF211" i="3"/>
  <c r="BF139" i="4"/>
  <c r="BF178" i="4"/>
  <c r="BF184" i="4"/>
  <c r="BF144" i="5"/>
  <c r="BF199" i="5"/>
  <c r="BF202" i="5"/>
  <c r="J96" i="6"/>
  <c r="BF131" i="6"/>
  <c r="BF146" i="6"/>
  <c r="BF163" i="6"/>
  <c r="BF154" i="7"/>
  <c r="BF157" i="7"/>
  <c r="BF162" i="7"/>
  <c r="BF165" i="7"/>
  <c r="BF186" i="7"/>
  <c r="BF188" i="7"/>
  <c r="BF221" i="7"/>
  <c r="J96" i="8"/>
  <c r="BF204" i="8"/>
  <c r="BF207" i="8"/>
  <c r="BF218" i="8"/>
  <c r="BF222" i="8"/>
  <c r="BF235" i="8"/>
  <c r="BF245" i="8"/>
  <c r="BF130" i="9"/>
  <c r="BF136" i="9"/>
  <c r="BF137" i="9"/>
  <c r="BF140" i="9"/>
  <c r="BF141" i="9"/>
  <c r="BF144" i="9"/>
  <c r="BF146" i="9"/>
  <c r="BF193" i="9"/>
  <c r="BF131" i="10"/>
  <c r="BF133" i="10"/>
  <c r="BF144" i="10"/>
  <c r="BF163" i="10"/>
  <c r="BF166" i="10"/>
  <c r="BF174" i="10"/>
  <c r="F94" i="11"/>
  <c r="BF125" i="11"/>
  <c r="BF125" i="12"/>
  <c r="BF131" i="12"/>
  <c r="BF132" i="12"/>
  <c r="BK120" i="14"/>
  <c r="BK119" i="14"/>
  <c r="J119" i="14" s="1"/>
  <c r="J97" i="14" s="1"/>
  <c r="E113" i="15"/>
  <c r="BF138" i="15"/>
  <c r="BF148" i="15"/>
  <c r="BF151" i="15"/>
  <c r="BF154" i="15"/>
  <c r="BF168" i="15"/>
  <c r="BF177" i="15"/>
  <c r="BF188" i="15"/>
  <c r="BF193" i="15"/>
  <c r="BF203" i="15"/>
  <c r="BF205" i="15"/>
  <c r="BF207" i="15"/>
  <c r="BF208" i="15"/>
  <c r="BK183" i="15"/>
  <c r="J183" i="15"/>
  <c r="J101" i="15"/>
  <c r="BF138" i="2"/>
  <c r="BF160" i="2"/>
  <c r="BF169" i="2"/>
  <c r="BF178" i="2"/>
  <c r="BF193" i="2"/>
  <c r="BF201" i="2"/>
  <c r="BF204" i="2"/>
  <c r="BF212" i="2"/>
  <c r="BK242" i="2"/>
  <c r="J242" i="2" s="1"/>
  <c r="J110" i="2" s="1"/>
  <c r="BF138" i="3"/>
  <c r="BF151" i="3"/>
  <c r="BF156" i="3"/>
  <c r="BF168" i="3"/>
  <c r="BF176" i="3"/>
  <c r="BF224" i="3"/>
  <c r="BF163" i="4"/>
  <c r="BF188" i="4"/>
  <c r="BF164" i="5"/>
  <c r="BF169" i="5"/>
  <c r="BF173" i="5"/>
  <c r="BF175" i="5"/>
  <c r="BF210" i="5"/>
  <c r="BF216" i="5"/>
  <c r="BK151" i="5"/>
  <c r="J151" i="5"/>
  <c r="J104" i="5" s="1"/>
  <c r="BF136" i="7"/>
  <c r="BF166" i="7"/>
  <c r="BF170" i="7"/>
  <c r="BF209" i="7"/>
  <c r="BF146" i="8"/>
  <c r="BF149" i="8"/>
  <c r="BF154" i="8"/>
  <c r="BF169" i="8"/>
  <c r="BF174" i="8"/>
  <c r="BF183" i="8"/>
  <c r="BF192" i="8"/>
  <c r="BF198" i="8"/>
  <c r="BF201" i="8"/>
  <c r="BF211" i="8"/>
  <c r="BF225" i="8"/>
  <c r="BF240" i="8"/>
  <c r="BF242" i="8"/>
  <c r="BF143" i="9"/>
  <c r="BF150" i="9"/>
  <c r="BF161" i="9"/>
  <c r="BF163" i="9"/>
  <c r="BF174" i="9"/>
  <c r="BF177" i="9"/>
  <c r="BF178" i="9"/>
  <c r="BF179" i="9"/>
  <c r="BF184" i="9"/>
  <c r="BF186" i="9"/>
  <c r="BF189" i="9"/>
  <c r="BF191" i="9"/>
  <c r="BF142" i="10"/>
  <c r="BF146" i="10"/>
  <c r="BF150" i="10"/>
  <c r="BF153" i="10"/>
  <c r="BF155" i="10"/>
  <c r="BF164" i="10"/>
  <c r="BF172" i="10"/>
  <c r="BF175" i="10"/>
  <c r="BF177" i="10"/>
  <c r="BF183" i="10"/>
  <c r="BF184" i="10"/>
  <c r="BF188" i="10"/>
  <c r="F92" i="12"/>
  <c r="BF123" i="12"/>
  <c r="BF126" i="12"/>
  <c r="BK120" i="13"/>
  <c r="BK119" i="13" s="1"/>
  <c r="BK118" i="13" s="1"/>
  <c r="J118" i="13" s="1"/>
  <c r="J30" i="13" s="1"/>
  <c r="AG108" i="1" s="1"/>
  <c r="BF141" i="15"/>
  <c r="BF144" i="15"/>
  <c r="BF145" i="15"/>
  <c r="BF161" i="15"/>
  <c r="BF165" i="15"/>
  <c r="BF171" i="15"/>
  <c r="BF174" i="15"/>
  <c r="BF191" i="15"/>
  <c r="BF196" i="15"/>
  <c r="BF199" i="15"/>
  <c r="BK209" i="15"/>
  <c r="J209" i="15" s="1"/>
  <c r="J103" i="15" s="1"/>
  <c r="F37" i="8"/>
  <c r="AZ103" i="1" s="1"/>
  <c r="F36" i="12"/>
  <c r="BC107" i="1"/>
  <c r="F39" i="6"/>
  <c r="BB101" i="1"/>
  <c r="F38" i="10"/>
  <c r="BC105" i="1" s="1"/>
  <c r="F37" i="2"/>
  <c r="AZ97" i="1"/>
  <c r="J37" i="5"/>
  <c r="AV100" i="1" s="1"/>
  <c r="F36" i="15"/>
  <c r="BC110" i="1" s="1"/>
  <c r="F41" i="7"/>
  <c r="BD102" i="1"/>
  <c r="F33" i="13"/>
  <c r="AZ108" i="1" s="1"/>
  <c r="F40" i="5"/>
  <c r="BC100" i="1" s="1"/>
  <c r="F35" i="10"/>
  <c r="AZ105" i="1"/>
  <c r="F41" i="5"/>
  <c r="BD100" i="1" s="1"/>
  <c r="F35" i="9"/>
  <c r="AZ104" i="1" s="1"/>
  <c r="J33" i="12"/>
  <c r="AV107" i="1"/>
  <c r="F39" i="2"/>
  <c r="BB97" i="1" s="1"/>
  <c r="F39" i="9"/>
  <c r="BD104" i="1" s="1"/>
  <c r="F40" i="2"/>
  <c r="BC97" i="1"/>
  <c r="F41" i="6"/>
  <c r="BD101" i="1" s="1"/>
  <c r="F38" i="9"/>
  <c r="BC104" i="1" s="1"/>
  <c r="F39" i="4"/>
  <c r="BB99" i="1"/>
  <c r="F40" i="6"/>
  <c r="BC101" i="1" s="1"/>
  <c r="F37" i="12"/>
  <c r="BD107" i="1" s="1"/>
  <c r="AS95" i="1"/>
  <c r="AS94" i="1"/>
  <c r="F39" i="7"/>
  <c r="BB102" i="1"/>
  <c r="F37" i="3"/>
  <c r="AZ98" i="1"/>
  <c r="J37" i="8"/>
  <c r="AV103" i="1" s="1"/>
  <c r="F37" i="9"/>
  <c r="BB104" i="1"/>
  <c r="F40" i="4"/>
  <c r="BC99" i="1"/>
  <c r="F35" i="15"/>
  <c r="BB110" i="1" s="1"/>
  <c r="J37" i="3"/>
  <c r="AV98" i="1"/>
  <c r="F37" i="4"/>
  <c r="AZ99" i="1" s="1"/>
  <c r="F37" i="6"/>
  <c r="AZ101" i="1" s="1"/>
  <c r="J35" i="10"/>
  <c r="AV105" i="1"/>
  <c r="J33" i="15"/>
  <c r="AV110" i="1" s="1"/>
  <c r="J37" i="2"/>
  <c r="AV97" i="1" s="1"/>
  <c r="F39" i="5"/>
  <c r="BB100" i="1"/>
  <c r="F33" i="12"/>
  <c r="AZ107" i="1" s="1"/>
  <c r="F37" i="15"/>
  <c r="BD110" i="1" s="1"/>
  <c r="F35" i="11"/>
  <c r="AZ106" i="1"/>
  <c r="J37" i="4"/>
  <c r="AV99" i="1" s="1"/>
  <c r="F39" i="10"/>
  <c r="BD105" i="1" s="1"/>
  <c r="F40" i="3"/>
  <c r="BC98" i="1"/>
  <c r="F40" i="7"/>
  <c r="BC102" i="1" s="1"/>
  <c r="F35" i="12"/>
  <c r="BB107" i="1" s="1"/>
  <c r="F39" i="3"/>
  <c r="BB98" i="1"/>
  <c r="F41" i="8"/>
  <c r="BD103" i="1" s="1"/>
  <c r="F41" i="3"/>
  <c r="BD98" i="1" s="1"/>
  <c r="F36" i="11"/>
  <c r="BA106" i="1" s="1"/>
  <c r="J37" i="6"/>
  <c r="AV101" i="1" s="1"/>
  <c r="F39" i="8"/>
  <c r="BB103" i="1"/>
  <c r="J35" i="9"/>
  <c r="AV104" i="1" s="1"/>
  <c r="F37" i="5"/>
  <c r="AZ100" i="1" s="1"/>
  <c r="F37" i="10"/>
  <c r="BB105" i="1"/>
  <c r="J37" i="7"/>
  <c r="AV102" i="1" s="1"/>
  <c r="F33" i="15"/>
  <c r="AZ110" i="1" s="1"/>
  <c r="F41" i="4"/>
  <c r="BD99" i="1"/>
  <c r="F41" i="2"/>
  <c r="BD97" i="1" s="1"/>
  <c r="F37" i="7"/>
  <c r="AZ102" i="1" s="1"/>
  <c r="F40" i="8"/>
  <c r="BC103" i="1"/>
  <c r="F33" i="14"/>
  <c r="AZ109" i="1" s="1"/>
  <c r="T124" i="15" l="1"/>
  <c r="T123" i="15"/>
  <c r="R178" i="7"/>
  <c r="R133" i="7" s="1"/>
  <c r="P132" i="3"/>
  <c r="AU98" i="1" s="1"/>
  <c r="P128" i="10"/>
  <c r="P127" i="10" s="1"/>
  <c r="AU105" i="1" s="1"/>
  <c r="T131" i="4"/>
  <c r="T130" i="4" s="1"/>
  <c r="T164" i="8"/>
  <c r="P134" i="2"/>
  <c r="AU97" i="1" s="1"/>
  <c r="T127" i="9"/>
  <c r="T126" i="9"/>
  <c r="R153" i="5"/>
  <c r="R164" i="8"/>
  <c r="P178" i="7"/>
  <c r="R129" i="6"/>
  <c r="R128" i="6"/>
  <c r="BK205" i="2"/>
  <c r="J205" i="2" s="1"/>
  <c r="J104" i="2" s="1"/>
  <c r="P131" i="4"/>
  <c r="P130" i="4" s="1"/>
  <c r="AU99" i="1" s="1"/>
  <c r="P136" i="8"/>
  <c r="T134" i="2"/>
  <c r="T153" i="5"/>
  <c r="T134" i="5"/>
  <c r="P127" i="9"/>
  <c r="P126" i="9"/>
  <c r="AU104" i="1"/>
  <c r="R135" i="8"/>
  <c r="T129" i="6"/>
  <c r="T128" i="6"/>
  <c r="T128" i="10"/>
  <c r="T127" i="10"/>
  <c r="P133" i="7"/>
  <c r="AU102" i="1" s="1"/>
  <c r="P153" i="5"/>
  <c r="R154" i="3"/>
  <c r="R132" i="3" s="1"/>
  <c r="BK164" i="8"/>
  <c r="J164" i="8"/>
  <c r="J107" i="8" s="1"/>
  <c r="T136" i="8"/>
  <c r="T135" i="8"/>
  <c r="R128" i="10"/>
  <c r="R127" i="10"/>
  <c r="R134" i="5"/>
  <c r="R134" i="2"/>
  <c r="P124" i="15"/>
  <c r="P123" i="15" s="1"/>
  <c r="AU110" i="1" s="1"/>
  <c r="BK127" i="9"/>
  <c r="BK126" i="9" s="1"/>
  <c r="J126" i="9" s="1"/>
  <c r="J98" i="9" s="1"/>
  <c r="R127" i="9"/>
  <c r="R126" i="9"/>
  <c r="P134" i="5"/>
  <c r="AU100" i="1" s="1"/>
  <c r="R130" i="4"/>
  <c r="T133" i="3"/>
  <c r="T132" i="3" s="1"/>
  <c r="P164" i="8"/>
  <c r="BK133" i="3"/>
  <c r="BK132" i="3" s="1"/>
  <c r="J132" i="3" s="1"/>
  <c r="J34" i="3" s="1"/>
  <c r="AG98" i="1" s="1"/>
  <c r="BK154" i="3"/>
  <c r="J154" i="3" s="1"/>
  <c r="J105" i="3" s="1"/>
  <c r="J180" i="4"/>
  <c r="J106" i="4" s="1"/>
  <c r="BK178" i="7"/>
  <c r="J178" i="7"/>
  <c r="J104" i="7" s="1"/>
  <c r="J165" i="8"/>
  <c r="J108" i="8"/>
  <c r="J128" i="9"/>
  <c r="J100" i="9" s="1"/>
  <c r="BK123" i="11"/>
  <c r="J123" i="11" s="1"/>
  <c r="J99" i="11" s="1"/>
  <c r="BK131" i="4"/>
  <c r="J131" i="4" s="1"/>
  <c r="J101" i="4" s="1"/>
  <c r="BK136" i="8"/>
  <c r="J136" i="8" s="1"/>
  <c r="J101" i="8" s="1"/>
  <c r="J98" i="10"/>
  <c r="J128" i="10"/>
  <c r="J99" i="10" s="1"/>
  <c r="J129" i="10"/>
  <c r="J100" i="10" s="1"/>
  <c r="J96" i="13"/>
  <c r="J119" i="13"/>
  <c r="J97" i="13" s="1"/>
  <c r="BK129" i="6"/>
  <c r="J129" i="6"/>
  <c r="J101" i="6" s="1"/>
  <c r="J120" i="13"/>
  <c r="J98" i="13"/>
  <c r="BK118" i="14"/>
  <c r="J118" i="14" s="1"/>
  <c r="J30" i="14" s="1"/>
  <c r="AG109" i="1" s="1"/>
  <c r="AN109" i="1" s="1"/>
  <c r="J120" i="14"/>
  <c r="J98" i="14" s="1"/>
  <c r="BK135" i="2"/>
  <c r="J135" i="2"/>
  <c r="J101" i="2" s="1"/>
  <c r="J206" i="2"/>
  <c r="J105" i="2"/>
  <c r="BK135" i="5"/>
  <c r="BK134" i="7"/>
  <c r="J134" i="7"/>
  <c r="J101" i="7" s="1"/>
  <c r="BK124" i="15"/>
  <c r="J124" i="15"/>
  <c r="J97" i="15" s="1"/>
  <c r="BK121" i="12"/>
  <c r="J121" i="12"/>
  <c r="J97" i="12" s="1"/>
  <c r="BK153" i="5"/>
  <c r="J153" i="5"/>
  <c r="J105" i="5" s="1"/>
  <c r="J38" i="2"/>
  <c r="AW97" i="1"/>
  <c r="AT97" i="1" s="1"/>
  <c r="F38" i="7"/>
  <c r="BA102" i="1"/>
  <c r="F38" i="8"/>
  <c r="BA103" i="1"/>
  <c r="F34" i="14"/>
  <c r="BA109" i="1" s="1"/>
  <c r="F38" i="3"/>
  <c r="BA98" i="1"/>
  <c r="J38" i="4"/>
  <c r="AW99" i="1" s="1"/>
  <c r="AT99" i="1" s="1"/>
  <c r="J38" i="6"/>
  <c r="AW101" i="1"/>
  <c r="AT101" i="1"/>
  <c r="AZ96" i="1"/>
  <c r="AV96" i="1" s="1"/>
  <c r="F38" i="5"/>
  <c r="BA100" i="1" s="1"/>
  <c r="J38" i="3"/>
  <c r="AW98" i="1"/>
  <c r="AT98" i="1" s="1"/>
  <c r="J38" i="8"/>
  <c r="AW103" i="1"/>
  <c r="AT103" i="1" s="1"/>
  <c r="J34" i="15"/>
  <c r="AW110" i="1"/>
  <c r="AT110" i="1" s="1"/>
  <c r="J34" i="12"/>
  <c r="AW107" i="1"/>
  <c r="AT107" i="1" s="1"/>
  <c r="F34" i="15"/>
  <c r="BA110" i="1"/>
  <c r="J38" i="5"/>
  <c r="AW100" i="1" s="1"/>
  <c r="AT100" i="1" s="1"/>
  <c r="F36" i="10"/>
  <c r="BA105" i="1"/>
  <c r="J34" i="13"/>
  <c r="AW108" i="1" s="1"/>
  <c r="AT108" i="1" s="1"/>
  <c r="BB96" i="1"/>
  <c r="BB95" i="1" s="1"/>
  <c r="AX95" i="1" s="1"/>
  <c r="F38" i="2"/>
  <c r="BA97" i="1" s="1"/>
  <c r="F38" i="6"/>
  <c r="BA101" i="1"/>
  <c r="J36" i="10"/>
  <c r="AW105" i="1"/>
  <c r="AT105" i="1"/>
  <c r="J36" i="11"/>
  <c r="AW106" i="1"/>
  <c r="AT106" i="1"/>
  <c r="BD96" i="1"/>
  <c r="BD95" i="1" s="1"/>
  <c r="BD94" i="1" s="1"/>
  <c r="W33" i="1" s="1"/>
  <c r="J36" i="9"/>
  <c r="AW104" i="1"/>
  <c r="AT104" i="1" s="1"/>
  <c r="F38" i="4"/>
  <c r="BA99" i="1"/>
  <c r="BC96" i="1"/>
  <c r="AY96" i="1"/>
  <c r="F34" i="12"/>
  <c r="BA107" i="1" s="1"/>
  <c r="J38" i="7"/>
  <c r="AW102" i="1"/>
  <c r="AT102" i="1" s="1"/>
  <c r="F36" i="9"/>
  <c r="BA104" i="1"/>
  <c r="AN98" i="1" l="1"/>
  <c r="BK134" i="5"/>
  <c r="J134" i="5"/>
  <c r="J100" i="5" s="1"/>
  <c r="P135" i="8"/>
  <c r="AU103" i="1"/>
  <c r="J43" i="3"/>
  <c r="BK134" i="2"/>
  <c r="J134" i="2"/>
  <c r="J100" i="2" s="1"/>
  <c r="J100" i="3"/>
  <c r="J135" i="5"/>
  <c r="J101" i="5" s="1"/>
  <c r="BK122" i="11"/>
  <c r="J122" i="11"/>
  <c r="J39" i="13"/>
  <c r="J39" i="14"/>
  <c r="J133" i="3"/>
  <c r="J101" i="3" s="1"/>
  <c r="BK135" i="8"/>
  <c r="J135" i="8"/>
  <c r="J100" i="8" s="1"/>
  <c r="BK130" i="4"/>
  <c r="J130" i="4"/>
  <c r="J127" i="9"/>
  <c r="J99" i="9"/>
  <c r="J41" i="10"/>
  <c r="BK120" i="12"/>
  <c r="J120" i="12"/>
  <c r="J96" i="12"/>
  <c r="J96" i="14"/>
  <c r="BK133" i="7"/>
  <c r="J133" i="7"/>
  <c r="J100" i="7" s="1"/>
  <c r="BK123" i="15"/>
  <c r="J123" i="15"/>
  <c r="J96" i="15" s="1"/>
  <c r="BK128" i="6"/>
  <c r="J128" i="6"/>
  <c r="AN108" i="1"/>
  <c r="AN105" i="1"/>
  <c r="AU96" i="1"/>
  <c r="AU95" i="1" s="1"/>
  <c r="AU94" i="1" s="1"/>
  <c r="J32" i="11"/>
  <c r="AG106" i="1" s="1"/>
  <c r="AN106" i="1" s="1"/>
  <c r="J34" i="4"/>
  <c r="AG99" i="1" s="1"/>
  <c r="AN99" i="1" s="1"/>
  <c r="AZ95" i="1"/>
  <c r="AV95" i="1" s="1"/>
  <c r="BA96" i="1"/>
  <c r="BA95" i="1"/>
  <c r="AW95" i="1" s="1"/>
  <c r="J32" i="9"/>
  <c r="AG104" i="1"/>
  <c r="AN104" i="1" s="1"/>
  <c r="AX96" i="1"/>
  <c r="J34" i="6"/>
  <c r="AG101" i="1" s="1"/>
  <c r="AN101" i="1" s="1"/>
  <c r="BB94" i="1"/>
  <c r="AX94" i="1" s="1"/>
  <c r="BC95" i="1"/>
  <c r="BC94" i="1"/>
  <c r="W32" i="1" s="1"/>
  <c r="J43" i="4" l="1"/>
  <c r="J100" i="6"/>
  <c r="J98" i="11"/>
  <c r="J100" i="4"/>
  <c r="J43" i="6"/>
  <c r="J41" i="9"/>
  <c r="J41" i="11"/>
  <c r="BA94" i="1"/>
  <c r="W30" i="1"/>
  <c r="W31" i="1"/>
  <c r="J34" i="2"/>
  <c r="AG97" i="1"/>
  <c r="AN97" i="1" s="1"/>
  <c r="J30" i="12"/>
  <c r="AG107" i="1"/>
  <c r="AN107" i="1" s="1"/>
  <c r="AW96" i="1"/>
  <c r="AT96" i="1"/>
  <c r="J34" i="7"/>
  <c r="AG102" i="1"/>
  <c r="AN102" i="1"/>
  <c r="J34" i="8"/>
  <c r="AG103" i="1"/>
  <c r="AN103" i="1"/>
  <c r="AZ94" i="1"/>
  <c r="W29" i="1"/>
  <c r="J30" i="15"/>
  <c r="AG110" i="1" s="1"/>
  <c r="AN110" i="1" s="1"/>
  <c r="AY95" i="1"/>
  <c r="AT95" i="1"/>
  <c r="J34" i="5"/>
  <c r="AG100" i="1"/>
  <c r="AN100" i="1" s="1"/>
  <c r="AY94" i="1"/>
  <c r="J43" i="8" l="1"/>
  <c r="J43" i="5"/>
  <c r="J43" i="7"/>
  <c r="J43" i="2"/>
  <c r="J39" i="15"/>
  <c r="J39" i="12"/>
  <c r="AG96" i="1"/>
  <c r="AG95" i="1"/>
  <c r="AN95" i="1"/>
  <c r="AV94" i="1"/>
  <c r="AK29" i="1"/>
  <c r="AW94" i="1"/>
  <c r="AK30" i="1" s="1"/>
  <c r="AN96" i="1" l="1"/>
  <c r="AT94" i="1"/>
  <c r="AG94" i="1"/>
  <c r="AK26" i="1"/>
  <c r="AK35" i="1" s="1"/>
  <c r="AN94" i="1" l="1"/>
</calcChain>
</file>

<file path=xl/sharedStrings.xml><?xml version="1.0" encoding="utf-8"?>
<sst xmlns="http://schemas.openxmlformats.org/spreadsheetml/2006/main" count="11648" uniqueCount="1557">
  <si>
    <t>Export Komplet</t>
  </si>
  <si>
    <t/>
  </si>
  <si>
    <t>2.0</t>
  </si>
  <si>
    <t>False</t>
  </si>
  <si>
    <t>{62b6cb24-62ed-46ac-8ae4-07c94bf755f9}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</si>
  <si>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</si>
  <si>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</si>
  <si>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</si>
  <si>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</si>
  <si>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</si>
  <si>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</si>
  <si>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</si>
  <si>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</si>
  <si>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</si>
  <si>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</si>
  <si>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Džemo  - Komunitná kaviareň</t>
  </si>
  <si>
    <t>JKSO:</t>
  </si>
  <si>
    <t>KS:</t>
  </si>
  <si>
    <t>Miesto:</t>
  </si>
  <si>
    <t>Košice, Sídlisko KVP</t>
  </si>
  <si>
    <t>Dátum:</t>
  </si>
  <si>
    <t>Objednávateľ:</t>
  </si>
  <si>
    <t>IČO:</t>
  </si>
  <si>
    <t>Mestská časť Košice - Sídlisko KVP</t>
  </si>
  <si>
    <t>IČ DPH:</t>
  </si>
  <si>
    <t>Zhotoviteľ:</t>
  </si>
  <si>
    <t>Projektant:</t>
  </si>
  <si>
    <t>ARZ architektonické štúdio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</si>
  <si>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</si>
  <si>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</si>
  <si>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</si>
  <si>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</si>
  <si>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</si>
  <si>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</si>
  <si>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</si>
  <si>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</si>
  <si>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</si>
  <si>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</si>
  <si>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</si>
  <si>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</si>
  <si>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</si>
  <si>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</si>
  <si>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</si>
  <si>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</si>
  <si>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</si>
  <si>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</si>
  <si>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</si>
  <si>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</si>
  <si>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</si>
  <si>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</si>
  <si>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</si>
  <si>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</si>
  <si>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</si>
  <si>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</si>
  <si>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</si>
  <si>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</si>
  <si>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</si>
  <si>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</si>
  <si>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</si>
  <si>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</si>
  <si>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</si>
  <si>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</si>
  <si>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</si>
  <si>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</si>
  <si>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</si>
  <si>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</si>
  <si>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</si>
  <si>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</si>
  <si>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</si>
  <si>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</si>
  <si>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</si>
  <si>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</si>
  <si>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</si>
  <si>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</si>
  <si>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</si>
  <si>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</si>
  <si>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SO-01</t>
  </si>
  <si>
    <t>Vlastný objekt</t>
  </si>
  <si>
    <t>STA</t>
  </si>
  <si>
    <t>1</t>
  </si>
  <si>
    <t>{650541d7-e555-47e0-b822-dde6032949cc}</t>
  </si>
  <si>
    <t>01.1</t>
  </si>
  <si>
    <t>Architektonicko stavebné riešenie</t>
  </si>
  <si>
    <t>Časť</t>
  </si>
  <si>
    <t>2</t>
  </si>
  <si>
    <t>{9032f17c-baa1-4e16-80f5-64b6becfa93c}</t>
  </si>
  <si>
    <t>/</t>
  </si>
  <si>
    <t>01</t>
  </si>
  <si>
    <t>Búracie práce</t>
  </si>
  <si>
    <t>3</t>
  </si>
  <si>
    <t>{189a67b0-de9d-4428-8270-6dfefee03500}</t>
  </si>
  <si>
    <t>02</t>
  </si>
  <si>
    <t>Zvislé a vodorovné konštrukcie</t>
  </si>
  <si>
    <t>{72a2936e-bc16-47ca-bf1d-04ec9e9ace0c}</t>
  </si>
  <si>
    <t>03</t>
  </si>
  <si>
    <t>Fasáda</t>
  </si>
  <si>
    <t>{98ca8f63-e75a-4397-bbf2-db0a2b888650}</t>
  </si>
  <si>
    <t>04</t>
  </si>
  <si>
    <t>Strecha</t>
  </si>
  <si>
    <t>{8c228d06-f5a6-41e9-8737-d647ca0e0dee}</t>
  </si>
  <si>
    <t>05</t>
  </si>
  <si>
    <t>Výplňové konštrukcie</t>
  </si>
  <si>
    <t>{bc0b5c05-a6cf-43ca-ba0b-ea26b45c6493}</t>
  </si>
  <si>
    <t>06</t>
  </si>
  <si>
    <t>Povrchové úpravy interiéru</t>
  </si>
  <si>
    <t>{542ffb4a-deee-4109-b668-c28bfb28b9bb}</t>
  </si>
  <si>
    <t>07</t>
  </si>
  <si>
    <t>Ostatné</t>
  </si>
  <si>
    <t>{442a4a60-9ce7-4fd2-996d-94b03417f89b}</t>
  </si>
  <si>
    <t>01.3</t>
  </si>
  <si>
    <t>Zdravotechnika</t>
  </si>
  <si>
    <t>{b6ae74d6-fd51-48c2-8caf-75e500db58b4}</t>
  </si>
  <si>
    <t>01.4</t>
  </si>
  <si>
    <t>Vykurovanie a chladenie</t>
  </si>
  <si>
    <t>{e99469bd-a632-42fc-9a0d-b8ab96b412f5}</t>
  </si>
  <si>
    <t>01.5</t>
  </si>
  <si>
    <t>Elektroinštalácia</t>
  </si>
  <si>
    <t>{a89ce312-8733-4155-abeb-42c4515724d1}</t>
  </si>
  <si>
    <t>SO-02, 03</t>
  </si>
  <si>
    <t>Prípojka vody a splaškovej kanalizácie</t>
  </si>
  <si>
    <t>{85303611-750b-4148-923a-4d8eb9f3d873}</t>
  </si>
  <si>
    <t>SO-05</t>
  </si>
  <si>
    <t>Výmena RIS</t>
  </si>
  <si>
    <t>{ac868c65-b736-4c4a-8898-b8ec26f7c302}</t>
  </si>
  <si>
    <t>SO-06</t>
  </si>
  <si>
    <t>Rekonštrukcia prípojky NN</t>
  </si>
  <si>
    <t>{c164cf46-de49-4cf0-8cbf-ab9dae27d011}</t>
  </si>
  <si>
    <t>SO-07</t>
  </si>
  <si>
    <t xml:space="preserve">Spevnené plochy </t>
  </si>
  <si>
    <t>{7323a5da-4eb4-4e05-b726-ec5af96205c9}</t>
  </si>
  <si>
    <t>KRYCÍ LIST ROZPOČTU</t>
  </si>
  <si>
    <t>Objekt:</t>
  </si>
  <si>
    <t>SO-01 - Vlastný objekt</t>
  </si>
  <si>
    <t>Časť:</t>
  </si>
  <si>
    <t>01.1 - Architektonicko stavebné riešenie</t>
  </si>
  <si>
    <t>Úroveň 3:</t>
  </si>
  <si>
    <t>01 -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</si>
  <si>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</si>
  <si>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</si>
  <si>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</si>
  <si>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</si>
  <si>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</si>
  <si>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</si>
  <si>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</si>
  <si>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</si>
  <si>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</si>
  <si>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721 - Zdravotechnika - vnútorná kanalizácia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</si>
  <si>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</si>
  <si>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</si>
  <si>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</si>
  <si>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</si>
  <si>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</si>
  <si>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</si>
  <si>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</si>
  <si>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</si>
  <si>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</si>
  <si>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</si>
  <si>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</si>
  <si>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</si>
  <si>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</si>
  <si>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</si>
  <si>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</si>
  <si>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</si>
  <si>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</si>
  <si>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</si>
  <si>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</si>
  <si>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</si>
  <si>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</si>
  <si>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</si>
  <si>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</si>
  <si>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941955001.S</t>
  </si>
  <si>
    <t>Lešenie ľahké pracovné pomocné, s výškou lešeňovej podlahy do 1,20 m</t>
  </si>
  <si>
    <t>m2</t>
  </si>
  <si>
    <t>4</t>
  </si>
  <si>
    <t>939299376</t>
  </si>
  <si>
    <t>941955002.S</t>
  </si>
  <si>
    <t>Lešenie ľahké pracovné pomocné s výškou lešeňovej podlahy nad 1,20 do 1,90 m</t>
  </si>
  <si>
    <t>-756642597</t>
  </si>
  <si>
    <t>962032231.S</t>
  </si>
  <si>
    <t>Búranie muriva alebo vybúranie otvorov plochy nad 4 m2 nadzákladového z tehál pálených, vápenopieskových, cementových na maltu,  -1,90500t</t>
  </si>
  <si>
    <t>m3</t>
  </si>
  <si>
    <t>-1615613136</t>
  </si>
  <si>
    <t>VV</t>
  </si>
  <si>
    <t>búranie vnútorných stien</t>
  </si>
  <si>
    <t>10,902+2,243</t>
  </si>
  <si>
    <t>vybúranie časti obvodovej steny</t>
  </si>
  <si>
    <t>6,748</t>
  </si>
  <si>
    <t>Súčet</t>
  </si>
  <si>
    <t>965081812.S</t>
  </si>
  <si>
    <t>Búranie dlažieb, z kamen., cement., terazzových, čadičových alebo keramických, hr. nad 10 mm,  -0,06500t</t>
  </si>
  <si>
    <t>1058995900</t>
  </si>
  <si>
    <t>odstránenie vrchnej časti podlahy na terase</t>
  </si>
  <si>
    <t>58,8</t>
  </si>
  <si>
    <t>odstránenie vrstiev  podláh - interiér</t>
  </si>
  <si>
    <t>68,9</t>
  </si>
  <si>
    <t>5</t>
  </si>
  <si>
    <t>967031132.S</t>
  </si>
  <si>
    <t>Prikresanie rovných ostení, bez odstupu, po hrubom vybúraní otvorov, v murive tehl. na maltu,  -0,05700t</t>
  </si>
  <si>
    <t>-1760281478</t>
  </si>
  <si>
    <t>2,55</t>
  </si>
  <si>
    <t>6</t>
  </si>
  <si>
    <t>968061125.S</t>
  </si>
  <si>
    <t>Vyvesenie dreveného dverného krídla do suti plochy do 2 m2, -0,02400t</t>
  </si>
  <si>
    <t>ks</t>
  </si>
  <si>
    <t>1739162709</t>
  </si>
  <si>
    <t>odstránenie vnútor. dverí</t>
  </si>
  <si>
    <t>7</t>
  </si>
  <si>
    <t>968072455.S</t>
  </si>
  <si>
    <t>Vybúranie kovových dverových zárubní plochy do 2 m2,  -0,07600t</t>
  </si>
  <si>
    <t>2098084113</t>
  </si>
  <si>
    <t>9,154</t>
  </si>
  <si>
    <t>8</t>
  </si>
  <si>
    <t>968081112.S</t>
  </si>
  <si>
    <t>Vyvesenie plastového okenného krídla do suti plochy do 1, 5 m2, -0,01400t</t>
  </si>
  <si>
    <t>712919466</t>
  </si>
  <si>
    <t>kompletné odstránenie okien</t>
  </si>
  <si>
    <t>10</t>
  </si>
  <si>
    <t>968081125.S</t>
  </si>
  <si>
    <t>Vyvesenie plastového dverného krídla do suti plochy do 2 m2, -0,02600t</t>
  </si>
  <si>
    <t>-1865979680</t>
  </si>
  <si>
    <t>kompletné odstránenie dverí - vonkajšie</t>
  </si>
  <si>
    <t>968082354.S</t>
  </si>
  <si>
    <t>Vybúranie plastových rámov okien dvojitých, plochy do 1 m2,  -0,07400t</t>
  </si>
  <si>
    <t>-1291895916</t>
  </si>
  <si>
    <t>1,975</t>
  </si>
  <si>
    <t>11</t>
  </si>
  <si>
    <t>968082356.S</t>
  </si>
  <si>
    <t>Vybúranie plastových rámov okien dvojitých, plochy cez 2 do 4 m2,  -0,05200t</t>
  </si>
  <si>
    <t>1169136785</t>
  </si>
  <si>
    <t>6,135</t>
  </si>
  <si>
    <t>12</t>
  </si>
  <si>
    <t>968082456.S</t>
  </si>
  <si>
    <t>Vybúranie plastových dverových zárubní plochy nad 2 m2,  -0,06200t</t>
  </si>
  <si>
    <t>-542461213</t>
  </si>
  <si>
    <t>4,922</t>
  </si>
  <si>
    <t>13</t>
  </si>
  <si>
    <t>975022241.S</t>
  </si>
  <si>
    <t>Podchytenie nadzákladného muriva drevenou výstuhou do v. 3 m pri hr. muriva do 450 mm a dĺžky podchytenia do 3 m</t>
  </si>
  <si>
    <t>m</t>
  </si>
  <si>
    <t>1534555428</t>
  </si>
  <si>
    <t>podperná konštr. Pre strop</t>
  </si>
  <si>
    <t>31,56</t>
  </si>
  <si>
    <t>14</t>
  </si>
  <si>
    <t>978011191.S</t>
  </si>
  <si>
    <t>Otlčenie omietok stropov vnútorných vápenných alebo vápennocementových v rozsahu do 100 %,  -0,05000t</t>
  </si>
  <si>
    <t>879159190</t>
  </si>
  <si>
    <t xml:space="preserve">odstránenie nesudržných omietok </t>
  </si>
  <si>
    <t>15</t>
  </si>
  <si>
    <t>978013141.S</t>
  </si>
  <si>
    <t>Otlčenie omietok stien vnútorných vápenných alebo vápennocementových v rozsahu do 30 %,  -0,01000t</t>
  </si>
  <si>
    <t>604840553</t>
  </si>
  <si>
    <t xml:space="preserve">odstránenie nesudržných omietok - 30 % </t>
  </si>
  <si>
    <t>53,426</t>
  </si>
  <si>
    <t>16</t>
  </si>
  <si>
    <t>978015241.S</t>
  </si>
  <si>
    <t>Otlčenie omietok vonkajších priečelí jednoduchých, s vyškriabaním škár, očistením muriva,  v rozsahu do 30 %,  -0,01600t</t>
  </si>
  <si>
    <t>977426775</t>
  </si>
  <si>
    <t>134,015</t>
  </si>
  <si>
    <t>17</t>
  </si>
  <si>
    <t>978059511.S</t>
  </si>
  <si>
    <t>Odsekanie a odobratie obkladov stien z obkladačiek vnútorných vrátane podkladovej omietky do 2 m2,  -0,06800t</t>
  </si>
  <si>
    <t>2143228098</t>
  </si>
  <si>
    <t>1,647</t>
  </si>
  <si>
    <t>odstránenie keramického obkladu_obvod. steny</t>
  </si>
  <si>
    <t>12,053</t>
  </si>
  <si>
    <t>18</t>
  </si>
  <si>
    <t>978059631.S</t>
  </si>
  <si>
    <t>Odsekanie a odobratie obkladov stien z obkladačiek vonkajších vrátane podkladovej omietky nad 2 m2,  -0,08900t</t>
  </si>
  <si>
    <t>-232044182</t>
  </si>
  <si>
    <t>odstránenie keram. obkladu po obvode budovy</t>
  </si>
  <si>
    <t>11,15</t>
  </si>
  <si>
    <t>19</t>
  </si>
  <si>
    <t>979011111.S</t>
  </si>
  <si>
    <t>Zvislá doprava sutiny a vybúraných hmôt za prvé podlažie nad alebo pod základným podlažím</t>
  </si>
  <si>
    <t>t</t>
  </si>
  <si>
    <t>1095683485</t>
  </si>
  <si>
    <t>979081111.S</t>
  </si>
  <si>
    <t>Odvoz sutiny a vybúraných hmôt na skládku do 1 km</t>
  </si>
  <si>
    <t>-43284738</t>
  </si>
  <si>
    <t>21</t>
  </si>
  <si>
    <t>979081121.S</t>
  </si>
  <si>
    <t>Odvoz sutiny a vybúraných hmôt na skládku za každý ďalší 1 km</t>
  </si>
  <si>
    <t>-1309021287</t>
  </si>
  <si>
    <t>61,53*10</t>
  </si>
  <si>
    <t>22</t>
  </si>
  <si>
    <t>979082111.S</t>
  </si>
  <si>
    <t>Vnútrostavenisková doprava sutiny a vybúraných hmôt do 10 m</t>
  </si>
  <si>
    <t>517123650</t>
  </si>
  <si>
    <t>23</t>
  </si>
  <si>
    <t>979089012</t>
  </si>
  <si>
    <t>Poplatok za skladovanie - betón, tehly, dlaždice (17 01) ostatné</t>
  </si>
  <si>
    <t>1857192486</t>
  </si>
  <si>
    <t>24</t>
  </si>
  <si>
    <t>979089612.P</t>
  </si>
  <si>
    <t>Poplatok za skladovanie - zmiešané odpady zo stavieb a demolácií (17 09), ostatné</t>
  </si>
  <si>
    <t>1648144944</t>
  </si>
  <si>
    <t>99</t>
  </si>
  <si>
    <t>Presun hmôt HSV</t>
  </si>
  <si>
    <t>25</t>
  </si>
  <si>
    <t>998009101.S</t>
  </si>
  <si>
    <t>Presun hmôt samostatne budovaného lešenia bez ohľadu na výšku</t>
  </si>
  <si>
    <t>1267798049</t>
  </si>
  <si>
    <t>PSV</t>
  </si>
  <si>
    <t>Práce a dodávky PSV</t>
  </si>
  <si>
    <t>721</t>
  </si>
  <si>
    <t>Zdravotechnika - vnútorná kanalizácia</t>
  </si>
  <si>
    <t>26</t>
  </si>
  <si>
    <t>721210823.P</t>
  </si>
  <si>
    <t xml:space="preserve">Demontáž strešného vtoku </t>
  </si>
  <si>
    <t>130519327</t>
  </si>
  <si>
    <t>762</t>
  </si>
  <si>
    <t>Konštrukcie tesárske</t>
  </si>
  <si>
    <t>27</t>
  </si>
  <si>
    <t>762132811.P</t>
  </si>
  <si>
    <t xml:space="preserve">Demontáž debnenia zvislých stien a nadstrešných stien z dosiek </t>
  </si>
  <si>
    <t>521808217</t>
  </si>
  <si>
    <t>búranie drev. prístrešku na terase</t>
  </si>
  <si>
    <t>12,454 " debnenie z OSB dosky</t>
  </si>
  <si>
    <t>28</t>
  </si>
  <si>
    <t>762342812.S</t>
  </si>
  <si>
    <t>Demontáž latovania striech so sklonom do 60° pri osovej vzdialenosti lát 0,22 - 0,50 m, -0,00500 t</t>
  </si>
  <si>
    <t>-2124192517</t>
  </si>
  <si>
    <t>59,116</t>
  </si>
  <si>
    <t>29</t>
  </si>
  <si>
    <t>762731812.S</t>
  </si>
  <si>
    <t>Demontáž priestorových viazaných konštrukcií z guľatiny prierezovej plochy 120 - 224 cm2, -0,02200 t</t>
  </si>
  <si>
    <t>-1968903422</t>
  </si>
  <si>
    <t>189,29 " nosná konštrukcia prístrešku</t>
  </si>
  <si>
    <t>764</t>
  </si>
  <si>
    <t>Konštrukcie klampiarske</t>
  </si>
  <si>
    <t>30</t>
  </si>
  <si>
    <t>764311822.S</t>
  </si>
  <si>
    <t>Demontáž krytiny hladkej strešnej z tabúľ 2000 x 1000 mm, so sklonom do 30st.,  -0,00732t</t>
  </si>
  <si>
    <t>-1135779607</t>
  </si>
  <si>
    <t>31</t>
  </si>
  <si>
    <t>764331830.P</t>
  </si>
  <si>
    <t>Demontáž lemovania múrov na strechách s krytinou, so sklonom do 30st</t>
  </si>
  <si>
    <t>303945445</t>
  </si>
  <si>
    <t xml:space="preserve">12,04 </t>
  </si>
  <si>
    <t>32</t>
  </si>
  <si>
    <t>764410850.S</t>
  </si>
  <si>
    <t>Demontáž oplechovania parapetov rš od 100 do 330 mm,  -0,00135t</t>
  </si>
  <si>
    <t>-1299350959</t>
  </si>
  <si>
    <t>odstránenie vonkajších parapetov</t>
  </si>
  <si>
    <t>6,82</t>
  </si>
  <si>
    <t>33</t>
  </si>
  <si>
    <t>764421850.S</t>
  </si>
  <si>
    <t>Demontáž oplechovania ríms rš od 250 do 330 mm,  -0,00175t</t>
  </si>
  <si>
    <t>-1039980896</t>
  </si>
  <si>
    <t>odstránenie atik. plechu</t>
  </si>
  <si>
    <t>39,1</t>
  </si>
  <si>
    <t>766</t>
  </si>
  <si>
    <t>Konštrukcie stolárske</t>
  </si>
  <si>
    <t>34</t>
  </si>
  <si>
    <t>766112820.P</t>
  </si>
  <si>
    <t>Demontáž drevených stien zasklených polykarbonatovými doslami (lexan)</t>
  </si>
  <si>
    <t>-1959684718</t>
  </si>
  <si>
    <t>15,134 " polykarbonát. dosky (lexan)</t>
  </si>
  <si>
    <t>767</t>
  </si>
  <si>
    <t>Konštrukcie doplnkové kovové</t>
  </si>
  <si>
    <t>35</t>
  </si>
  <si>
    <t>767662110.P</t>
  </si>
  <si>
    <t>Demontáž mreží pevných</t>
  </si>
  <si>
    <t>-1817858134</t>
  </si>
  <si>
    <t>odstránenie okenných a dverných oceľ. mreží</t>
  </si>
  <si>
    <t>13,031</t>
  </si>
  <si>
    <t>36</t>
  </si>
  <si>
    <t>767996801.S</t>
  </si>
  <si>
    <t>Demontáž ostatných doplnkov stavieb s hmotnosťou jednotlivých dielov konštrukcií do 50 kg,  -0,00100t</t>
  </si>
  <si>
    <t>kg</t>
  </si>
  <si>
    <t>-2119560523</t>
  </si>
  <si>
    <t>36 " oceľ. pätky</t>
  </si>
  <si>
    <t>769</t>
  </si>
  <si>
    <t>Montáže vzduchotechnických zariadení</t>
  </si>
  <si>
    <t>37</t>
  </si>
  <si>
    <t>769082785</t>
  </si>
  <si>
    <t>Demontáž krycej mriežky hranatej do prierezu 0.100 m2</t>
  </si>
  <si>
    <t>565904702</t>
  </si>
  <si>
    <t>odstránenie mriežky</t>
  </si>
  <si>
    <t>02 - Zvislé a vodorovné konštrukcie</t>
  </si>
  <si>
    <t xml:space="preserve">    3 - Zvislé a kompletné konštrukcie</t>
  </si>
  <si>
    <t xml:space="preserve">    763 - Konštrukcie - drevostavby</t>
  </si>
  <si>
    <t xml:space="preserve">    783 - Nátery</t>
  </si>
  <si>
    <t>Zvislé a kompletné konštrukcie</t>
  </si>
  <si>
    <t>312275021.S</t>
  </si>
  <si>
    <t>Murivo výplňové (m3) z pórobetónových tvárnic hladkých pevnosti P2 až P4, nad 400 do 600 kg/m3 hrúbky 250 mm</t>
  </si>
  <si>
    <t>-1336239632</t>
  </si>
  <si>
    <t>domurovanie obvod. steny</t>
  </si>
  <si>
    <t>0,223</t>
  </si>
  <si>
    <t>342272051.S</t>
  </si>
  <si>
    <t>Priečky z pórobetónových tvárnic hladkých s objemovou hmotnosťou do 600 kg/m3 hrúbky 150 mm</t>
  </si>
  <si>
    <t>486534433</t>
  </si>
  <si>
    <t>5,439</t>
  </si>
  <si>
    <t>959941121.P</t>
  </si>
  <si>
    <t>Chemická kotva s kotevným svorníkom M12 tesnená chemickou ampulkou do betónu, ŽB, kameňa, s vyvŕtaním otvoru M12</t>
  </si>
  <si>
    <t>1401841186</t>
  </si>
  <si>
    <t>oceľ. nosné prvky_kotvenie</t>
  </si>
  <si>
    <t>278311048.P</t>
  </si>
  <si>
    <t>Zálievka prekladov a podliatie stĺpov z oceĺových prvkov pomocou zalievkovej malty</t>
  </si>
  <si>
    <t>-2054977332</t>
  </si>
  <si>
    <t>zalievková malta</t>
  </si>
  <si>
    <t>0,13+0,008</t>
  </si>
  <si>
    <t>959941132.P</t>
  </si>
  <si>
    <t>Zavitová tyč M16, dĺžka 400 mm, s maticou a podložkou M16 domurovanej steny, s vyvŕtaním otvoru M16</t>
  </si>
  <si>
    <t>-2076425792</t>
  </si>
  <si>
    <t>959991011.S</t>
  </si>
  <si>
    <t>Vyplnenie škár polyuretánovou penou prierezu 5 cm2</t>
  </si>
  <si>
    <t>-1398750892</t>
  </si>
  <si>
    <t>998011001.S</t>
  </si>
  <si>
    <t>Presun hmôt pre budovy (801, 803, 812), zvislá konštr. z tehál, tvárnic, z kovu výšky do 6 m</t>
  </si>
  <si>
    <t>290913781</t>
  </si>
  <si>
    <t>763</t>
  </si>
  <si>
    <t>Konštrukcie - drevostavby</t>
  </si>
  <si>
    <t>763115512</t>
  </si>
  <si>
    <t>Priečka SDK Rigips hr. 100 mm dvojito opláštená doskami RB 12.5 mm s tep. izoláciou, CW 50</t>
  </si>
  <si>
    <t>-1512799139</t>
  </si>
  <si>
    <t>SDK hr. 100 mm RB - byvala sanitarna stena</t>
  </si>
  <si>
    <t>13,066</t>
  </si>
  <si>
    <t>763115712</t>
  </si>
  <si>
    <t>Priečka SDK Rigips hr. 100 mm dvojito opláštená doskami RBI 12.5 mm s tep. izoláciou, CW 50</t>
  </si>
  <si>
    <t>1852245583</t>
  </si>
  <si>
    <t>SDK hr. 100 mm RBI - byvala sanitarna stena</t>
  </si>
  <si>
    <t>8,91</t>
  </si>
  <si>
    <t>763115712.P1</t>
  </si>
  <si>
    <t>Priečka SDK hr. 100 mm dvojito opláštená doskami RB/RBI 12.5 mm s tep. izoláciou, CW 50</t>
  </si>
  <si>
    <t>550866831</t>
  </si>
  <si>
    <t>SDK priečka hr. 100 mm</t>
  </si>
  <si>
    <t>29,609</t>
  </si>
  <si>
    <t>763115714.P1</t>
  </si>
  <si>
    <t>Priečka SDK hr. 150 mm dvojito opláštená doskami RB/RBI 12.5 mm s tep. izoláciou, CW 100</t>
  </si>
  <si>
    <t>1251492754</t>
  </si>
  <si>
    <t>SDK priečka hr. 150 mm</t>
  </si>
  <si>
    <t>10,121</t>
  </si>
  <si>
    <t>998763301</t>
  </si>
  <si>
    <t>Presun hmôt pre sádrokartónové konštrukcie v objektoch výšky do 7 m</t>
  </si>
  <si>
    <t>-413709820</t>
  </si>
  <si>
    <t>767995101.S</t>
  </si>
  <si>
    <t>Montáž ostatných atypických kovových stavebných doplnkových konštrukcií do 5 kg</t>
  </si>
  <si>
    <t>-2008807863</t>
  </si>
  <si>
    <t>oceľ. nosné prvky</t>
  </si>
  <si>
    <t>0,45+0,45+1,11+0,22+3,01*4+12,18*4+5,02*6</t>
  </si>
  <si>
    <t>767995103.S</t>
  </si>
  <si>
    <t>Montáž ostatných atypických kovových stavebných doplnkových konštrukcií nad 10 do 20 kg</t>
  </si>
  <si>
    <t>1346935586</t>
  </si>
  <si>
    <t>19,49+11,05+19,2*4</t>
  </si>
  <si>
    <t>767995104.S</t>
  </si>
  <si>
    <t>Montáž ostatných atypických kovových stavebných doplnkových konštrukcií nad 20 do 50 kg</t>
  </si>
  <si>
    <t>1528015515</t>
  </si>
  <si>
    <t>31,85+41,06+92,69+21,66*6</t>
  </si>
  <si>
    <t>767995105.S</t>
  </si>
  <si>
    <t>Montáž ostatných atypických kovových stavebných doplnkových konštrukcií nad 50 do 100 kg</t>
  </si>
  <si>
    <t>-561687449</t>
  </si>
  <si>
    <t>147,29+186,91</t>
  </si>
  <si>
    <t>767995315.P</t>
  </si>
  <si>
    <t>Výroba doplnku stavebného atypického o hmotnosti do 5,5 kg stupňa zložitosti 3</t>
  </si>
  <si>
    <t>232794707</t>
  </si>
  <si>
    <t>767995365.S</t>
  </si>
  <si>
    <t>Výroba doplnku stavebného atypického o hmotnosti od 10,01 do 20,0 kg stupňa zložitosti 3</t>
  </si>
  <si>
    <t>42985029</t>
  </si>
  <si>
    <t>767995390.S</t>
  </si>
  <si>
    <t>Výroba doplnku stavebného atypického o hmotnosti od 20,01 do 300 kg stupňa zložitosti 3</t>
  </si>
  <si>
    <t>1275240647</t>
  </si>
  <si>
    <t>147,29+31,85+186,91+41,06+92,69+21,66*6</t>
  </si>
  <si>
    <t>M</t>
  </si>
  <si>
    <t>145620001600.P</t>
  </si>
  <si>
    <t>Profily oceľové</t>
  </si>
  <si>
    <t>-203775063</t>
  </si>
  <si>
    <t>(147,29+186,91+92,69+19,2*4+21,66*6)/1000</t>
  </si>
  <si>
    <t>0,634*1,1 'Prepočítané koeficientom množstva</t>
  </si>
  <si>
    <t>136110019300.P</t>
  </si>
  <si>
    <t>Plech oceľový hrubý 2x1000x2000 mm, ozn. 11 373.0, podľa EN S235JR</t>
  </si>
  <si>
    <t>-677464734</t>
  </si>
  <si>
    <t>(31,85+0,45+41,06+0,45+19,49+0,22)/1000</t>
  </si>
  <si>
    <t>0,094*1,1 'Prepočítané koeficientom množstva</t>
  </si>
  <si>
    <t>136110019800.P</t>
  </si>
  <si>
    <t>Plech oceľový hrubý 6x1000x2000 mm, ozn. 11 373.0, podľa EN S235JR</t>
  </si>
  <si>
    <t>-27239568</t>
  </si>
  <si>
    <t>(12,18*4)/1000</t>
  </si>
  <si>
    <t>0,049*1,1 'Prepočítané koeficientom množstva</t>
  </si>
  <si>
    <t>136110020000.P</t>
  </si>
  <si>
    <t>Plech oceľový hrubý 8x1000x2000 mm, ozn. 11 373.0, podľa EN S235JR</t>
  </si>
  <si>
    <t>1849825377</t>
  </si>
  <si>
    <t>(1,11+11,05+3,01*4+5,02*6)/1000</t>
  </si>
  <si>
    <t>0,054*1,1 'Prepočítané koeficientom množstva</t>
  </si>
  <si>
    <t>309020000800.S</t>
  </si>
  <si>
    <t>Skrutka šesťhranná 12x80 mm</t>
  </si>
  <si>
    <t>tks</t>
  </si>
  <si>
    <t>-741664012</t>
  </si>
  <si>
    <t>32*0,001 'Prepočítané koeficientom množstva</t>
  </si>
  <si>
    <t>311210005200.P</t>
  </si>
  <si>
    <t>Podložka d 12 mm , oceľ pozinkovaná</t>
  </si>
  <si>
    <t>1616704138</t>
  </si>
  <si>
    <t>311110000500.S</t>
  </si>
  <si>
    <t>Matica šesťhranná hrubá M 12 mm oceľová</t>
  </si>
  <si>
    <t>376204587</t>
  </si>
  <si>
    <t>767995107.P</t>
  </si>
  <si>
    <t>Dielenská projektová dokumentácia oceľových konštrukcií</t>
  </si>
  <si>
    <t>-271525113</t>
  </si>
  <si>
    <t>830,21</t>
  </si>
  <si>
    <t>998767101.S</t>
  </si>
  <si>
    <t>Presun hmôt pre kovové stavebné doplnkové konštrukcie v objektoch výšky do 6 m</t>
  </si>
  <si>
    <t>1056356458</t>
  </si>
  <si>
    <t>783</t>
  </si>
  <si>
    <t>Nátery</t>
  </si>
  <si>
    <t>783271001.P</t>
  </si>
  <si>
    <t>Nátery kov.stav.doplnk.konštr. polyuretánové- 105μm</t>
  </si>
  <si>
    <t>944200933</t>
  </si>
  <si>
    <t>39,213</t>
  </si>
  <si>
    <t>39,213*1,1 'Prepočítané koeficientom množstva</t>
  </si>
  <si>
    <t>783271007.P</t>
  </si>
  <si>
    <t xml:space="preserve">Nátery kov.stav.doplnk.konštr. polyuretánové </t>
  </si>
  <si>
    <t>-1130287555</t>
  </si>
  <si>
    <t>03 - Fasáda</t>
  </si>
  <si>
    <t xml:space="preserve">    6 - Úpravy povrchov, podlahy, osadenie</t>
  </si>
  <si>
    <t xml:space="preserve">    711 - Izolácie proti vode a vlhkosti</t>
  </si>
  <si>
    <t>Úpravy povrchov, podlahy, osadenie</t>
  </si>
  <si>
    <t>622421312.S</t>
  </si>
  <si>
    <t>Oprava vonkajších omietok stien zo suchých zmesí, hladkých, členitosť I, opravovaná plocha nad 20% do 30%</t>
  </si>
  <si>
    <t>-9856119</t>
  </si>
  <si>
    <t>OS 01</t>
  </si>
  <si>
    <t>118,212</t>
  </si>
  <si>
    <t>OS 01_sokel nad UT</t>
  </si>
  <si>
    <t>8,993</t>
  </si>
  <si>
    <t>622460121.S</t>
  </si>
  <si>
    <t>Príprava vonkajšieho podkladu stien penetráciou základnou</t>
  </si>
  <si>
    <t>-232344743</t>
  </si>
  <si>
    <t>622461063.S</t>
  </si>
  <si>
    <t>Vonkajšia omietka stien pastovitá silikónová ryhovaná, hr. 2 mm</t>
  </si>
  <si>
    <t>-732258670</t>
  </si>
  <si>
    <t>118,212*1,1 'Prepočítané koeficientom množstva</t>
  </si>
  <si>
    <t>622461281.S</t>
  </si>
  <si>
    <t>Vonkajšia omietka stien pastovitá dekoratívna mozaiková</t>
  </si>
  <si>
    <t>766549604</t>
  </si>
  <si>
    <t>8,993-(4,26+3,01+5,7)*0,23</t>
  </si>
  <si>
    <t>625250256.S</t>
  </si>
  <si>
    <t>Kontaktný zatepľovací systém z bieleho EPS hr. 180 mm, zatĺkacie kotvy</t>
  </si>
  <si>
    <t>1024128858</t>
  </si>
  <si>
    <t>118,212*1,05 'Prepočítané koeficientom množstva</t>
  </si>
  <si>
    <t>625250588.S</t>
  </si>
  <si>
    <t>Kontaktný zatepľovací systém soklovej alebo vodou namáhanej časti hr. 100 mm, zatĺkacie kotvy</t>
  </si>
  <si>
    <t>1529920613</t>
  </si>
  <si>
    <t>OS 01_sokel pod UT</t>
  </si>
  <si>
    <t>14,858</t>
  </si>
  <si>
    <t>216904112.P</t>
  </si>
  <si>
    <t>Očistenie plôch tlakovou vodou akéhokoľvek muriva</t>
  </si>
  <si>
    <t>1912716149</t>
  </si>
  <si>
    <t>953945317.S</t>
  </si>
  <si>
    <t>Hliníkový soklový profil šírky 183 mm</t>
  </si>
  <si>
    <t>1230375301</t>
  </si>
  <si>
    <t>953995406.S</t>
  </si>
  <si>
    <t>Okenný a dverový začisťovací profil</t>
  </si>
  <si>
    <t>-488485966</t>
  </si>
  <si>
    <t>953995412.S</t>
  </si>
  <si>
    <t>Nadokenný profil s priznanou okapničkou</t>
  </si>
  <si>
    <t>2033238773</t>
  </si>
  <si>
    <t>953995416.S</t>
  </si>
  <si>
    <t>Parapetný profil s integrovanou sieťovinou</t>
  </si>
  <si>
    <t>-851670933</t>
  </si>
  <si>
    <t>953995421.S</t>
  </si>
  <si>
    <t>Rohový profil s integrovanou sieťovinou - pevný</t>
  </si>
  <si>
    <t>-578570720</t>
  </si>
  <si>
    <t>15,44+18,24</t>
  </si>
  <si>
    <t>501245993</t>
  </si>
  <si>
    <t>711</t>
  </si>
  <si>
    <t>Izolácie proti vode a vlhkosti</t>
  </si>
  <si>
    <t>711132107.S</t>
  </si>
  <si>
    <t>Zhotovenie izolácie proti zemnej vlhkosti nopovou fóloiu položenou voľne na ploche zvislej</t>
  </si>
  <si>
    <t>-616028773</t>
  </si>
  <si>
    <t>283230002700.S</t>
  </si>
  <si>
    <t>Nopová HDPE fólia hrúbky 0,5 mm, výška nopu 8 mm, proti zemnej vlhkosti s radónovou ochranou, pre spodnú stavbu</t>
  </si>
  <si>
    <t>226314548</t>
  </si>
  <si>
    <t>14,858*1,15 'Prepočítané koeficientom množstva</t>
  </si>
  <si>
    <t>283410017100.P</t>
  </si>
  <si>
    <t>Krycia lišta dĺ. 2 m na kotvenie nopovej fólie</t>
  </si>
  <si>
    <t>-1059248831</t>
  </si>
  <si>
    <t>11,304347826087*1,15 'Prepočítané koeficientom množstva</t>
  </si>
  <si>
    <t>998711101.S</t>
  </si>
  <si>
    <t>Presun hmôt pre izoláciu proti vode v objektoch výšky do 6 m</t>
  </si>
  <si>
    <t>2009295986</t>
  </si>
  <si>
    <t>04 - Strecha</t>
  </si>
  <si>
    <t xml:space="preserve">    4 - Vodorovné konštrukcie</t>
  </si>
  <si>
    <t xml:space="preserve">    712 - Izolácie striech, povlakové krytiny</t>
  </si>
  <si>
    <t xml:space="preserve">    713 - Izolácie tepelné</t>
  </si>
  <si>
    <t>Vodorovné konštrukcie</t>
  </si>
  <si>
    <t>417321515.S</t>
  </si>
  <si>
    <t>Betón stužujúcich pásov a vencov železový tr. C 25/30</t>
  </si>
  <si>
    <t>-2110172722</t>
  </si>
  <si>
    <t>atika</t>
  </si>
  <si>
    <t>2,361</t>
  </si>
  <si>
    <t>417351115.S</t>
  </si>
  <si>
    <t>Debnenie bočníc stužujúcich pásov a vencov vrátane vzpier zhotovenie</t>
  </si>
  <si>
    <t>1633747366</t>
  </si>
  <si>
    <t>18,91</t>
  </si>
  <si>
    <t>417351116.S</t>
  </si>
  <si>
    <t>Debnenie bočníc stužujúcich pásov a vencov vrátane vzpier odstránenie</t>
  </si>
  <si>
    <t>-2098842899</t>
  </si>
  <si>
    <t>417361821.S</t>
  </si>
  <si>
    <t>Výstuž stužujúcich pásov a vencov z betonárskej ocele B500 (10505)</t>
  </si>
  <si>
    <t>-1663092085</t>
  </si>
  <si>
    <t>0,486</t>
  </si>
  <si>
    <t>1325399251</t>
  </si>
  <si>
    <t>tiahlo</t>
  </si>
  <si>
    <t>536724019</t>
  </si>
  <si>
    <t>712</t>
  </si>
  <si>
    <t>Izolácie striech, povlakové krytiny</t>
  </si>
  <si>
    <t>711790110</t>
  </si>
  <si>
    <t>Zhotovenie detailov k hydroizolačným fóliam - kútová lišta z HPP rš. 70 mm pre kotvenie na vnútorných a vonkajších hranách</t>
  </si>
  <si>
    <t>2022138476</t>
  </si>
  <si>
    <t>S1</t>
  </si>
  <si>
    <t>36,78</t>
  </si>
  <si>
    <t>311970001800.P.1</t>
  </si>
  <si>
    <t>Teleskop univerzálny FATRAFOL NYLON do dĺžky 400 mm</t>
  </si>
  <si>
    <t>1911205336</t>
  </si>
  <si>
    <t>553430004700.P</t>
  </si>
  <si>
    <t>Lišta kútová z poplastovaného plechu FATRAFOL, PVC š. 71 mm, dĺ. 2 m</t>
  </si>
  <si>
    <t>54926811</t>
  </si>
  <si>
    <t>712370070</t>
  </si>
  <si>
    <t>Zhotovenie povlakovej krytiny striech plochých do 10° PVC-P fóliou upevnenou prikotvením so zvarením spoju</t>
  </si>
  <si>
    <t>120938080</t>
  </si>
  <si>
    <t>77,065</t>
  </si>
  <si>
    <t>283220002000.P</t>
  </si>
  <si>
    <t>Hydroizolačná fólia PVC-P FATRAFOL 810, hr. 1,5 mm, š. 1,3 m, izolácia plochých striech, farba sivá</t>
  </si>
  <si>
    <t>-1825729337</t>
  </si>
  <si>
    <t>311970001800.P</t>
  </si>
  <si>
    <t>328633000</t>
  </si>
  <si>
    <t>712973220.P</t>
  </si>
  <si>
    <t>Detaily k PVC-P fóliam osadenie hranatého chrliča</t>
  </si>
  <si>
    <t>-535986410</t>
  </si>
  <si>
    <t>odvodnenie strechy</t>
  </si>
  <si>
    <t>283770003800.P</t>
  </si>
  <si>
    <t>Hranatý chrlič 150x150 z PVC s inetegrovanou PVC manžetou</t>
  </si>
  <si>
    <t>704126955</t>
  </si>
  <si>
    <t>311970001200.P</t>
  </si>
  <si>
    <t xml:space="preserve">Kotviaci prvok </t>
  </si>
  <si>
    <t>-15374374</t>
  </si>
  <si>
    <t>712990040.S</t>
  </si>
  <si>
    <t>Položenie geotextílie vodorovne alebo zvislo na strechy ploché do 10°</t>
  </si>
  <si>
    <t>221997687</t>
  </si>
  <si>
    <t>693110004500.P1</t>
  </si>
  <si>
    <t>Geotextília netkaná 300 g/m2</t>
  </si>
  <si>
    <t>-1181752301</t>
  </si>
  <si>
    <t>77,065*1,15 'Prepočítané koeficientom množstva</t>
  </si>
  <si>
    <t>712991040.S</t>
  </si>
  <si>
    <t>Montáž podkladnej konštrukcie z OSB dosiek na atike šírky 411 - 620 mm pod klampiarske konštrukcie</t>
  </si>
  <si>
    <t>329834292</t>
  </si>
  <si>
    <t>38,98</t>
  </si>
  <si>
    <t>311970001100.P</t>
  </si>
  <si>
    <t>8812332</t>
  </si>
  <si>
    <t>607260000300.S</t>
  </si>
  <si>
    <t>Doska OSB nebrúsená hr. 18 mm</t>
  </si>
  <si>
    <t>1048562340</t>
  </si>
  <si>
    <t>712997002.P</t>
  </si>
  <si>
    <t>Montáž spádových atikových klinov z polystyrénu</t>
  </si>
  <si>
    <t>-1522618668</t>
  </si>
  <si>
    <t>283760007500.P</t>
  </si>
  <si>
    <t>Doska spádová z polystyrénu pre vyspádovanie plochých striech</t>
  </si>
  <si>
    <t>34633089</t>
  </si>
  <si>
    <t>38,98*0,012 'Prepočítané koeficientom množstva</t>
  </si>
  <si>
    <t>998712101.S</t>
  </si>
  <si>
    <t>Presun hmôt pre izoláciu povlakovej krytiny v objektoch výšky do 6 m</t>
  </si>
  <si>
    <t>-1272838308</t>
  </si>
  <si>
    <t>713</t>
  </si>
  <si>
    <t>Izolácie tepelné</t>
  </si>
  <si>
    <t>713142250.S</t>
  </si>
  <si>
    <t>Montáž tepelnej izolácie striech plochých do 10° polystyrénom, dvojvrstvová kladenými voľne</t>
  </si>
  <si>
    <t>543843470</t>
  </si>
  <si>
    <t>283720009000.S</t>
  </si>
  <si>
    <t>Doska EPS hr. 100 mm, pevnosť v tlaku 150 kPa, na zateplenie podláh a plochých striech</t>
  </si>
  <si>
    <t>-1614138857</t>
  </si>
  <si>
    <t>77,065*1,02 'Prepočítané koeficientom množstva</t>
  </si>
  <si>
    <t>283720009300.S</t>
  </si>
  <si>
    <t>Doska EPS hr. 160 mm, pevnosť v tlaku 150 kPa, na zateplenie podláh a plochých striech</t>
  </si>
  <si>
    <t>122446320</t>
  </si>
  <si>
    <t>998713101</t>
  </si>
  <si>
    <t>Presun hmôt pre izolácie tepelné v objektoch výšky do 6 m</t>
  </si>
  <si>
    <t>-116205339</t>
  </si>
  <si>
    <t>764359436.P</t>
  </si>
  <si>
    <t>Kotlík zberný z plechu, pre rúry s priemerom D 80 - 120 mm</t>
  </si>
  <si>
    <t>-1111679376</t>
  </si>
  <si>
    <t>764430550.P1</t>
  </si>
  <si>
    <t>Oplechovanie muriva a atík z poplastovaného plechu, vrátane rohov r.š. 730 mm</t>
  </si>
  <si>
    <t>-1246347426</t>
  </si>
  <si>
    <t>1-K</t>
  </si>
  <si>
    <t>13,38*2+7,09*2</t>
  </si>
  <si>
    <t>764454454.P</t>
  </si>
  <si>
    <t>Zvodové rúry z plechu, kruhové priemer 120 mm, vrátane objímok a kolien</t>
  </si>
  <si>
    <t>-2023012620</t>
  </si>
  <si>
    <t>4,2*2</t>
  </si>
  <si>
    <t>998764101.S</t>
  </si>
  <si>
    <t>Presun hmôt pre konštrukcie klampiarske v objektoch výšky do 6 m</t>
  </si>
  <si>
    <t>1759220236</t>
  </si>
  <si>
    <t>1097525405</t>
  </si>
  <si>
    <t xml:space="preserve">5,02 </t>
  </si>
  <si>
    <t>515273174</t>
  </si>
  <si>
    <t>52,18</t>
  </si>
  <si>
    <t>1610722881</t>
  </si>
  <si>
    <t>5,02</t>
  </si>
  <si>
    <t>-627349793</t>
  </si>
  <si>
    <t>923498827</t>
  </si>
  <si>
    <t>0,05218</t>
  </si>
  <si>
    <t>0,052*1,1 'Prepočítané koeficientom množstva</t>
  </si>
  <si>
    <t>246565110</t>
  </si>
  <si>
    <t>0,00502</t>
  </si>
  <si>
    <t>0,005*1,1 'Prepočítané koeficientom množstva</t>
  </si>
  <si>
    <t>38</t>
  </si>
  <si>
    <t>-2050299734</t>
  </si>
  <si>
    <t>52,18+5,02</t>
  </si>
  <si>
    <t>39</t>
  </si>
  <si>
    <t>-1520189676</t>
  </si>
  <si>
    <t>40</t>
  </si>
  <si>
    <t>1544211217</t>
  </si>
  <si>
    <t>2,424+0,16</t>
  </si>
  <si>
    <t>2,584*1,1 'Prepočítané koeficientom množstva</t>
  </si>
  <si>
    <t>41</t>
  </si>
  <si>
    <t>-819081934</t>
  </si>
  <si>
    <t>05 - Výplňové konštrukcie</t>
  </si>
  <si>
    <t>763182291.P</t>
  </si>
  <si>
    <t>Montáž zárubní oceľových ostatných pre SDK priečky do 4,75 m jednokrídlových</t>
  </si>
  <si>
    <t>-1470519636</t>
  </si>
  <si>
    <t>1-D, 2-D, 3-D</t>
  </si>
  <si>
    <t>1+1+1</t>
  </si>
  <si>
    <t>dvere v bývalej sanitarnej stene</t>
  </si>
  <si>
    <t>4+1</t>
  </si>
  <si>
    <t>553310012500</t>
  </si>
  <si>
    <t>Zárubňa oceľová typ S 150 V/900 L/P pre sadrokartón</t>
  </si>
  <si>
    <t>-1117345480</t>
  </si>
  <si>
    <t>1-D</t>
  </si>
  <si>
    <t>553310011200</t>
  </si>
  <si>
    <t>Zárubňa oceľová typ S 100 V/800 L/P pre sadrokartón</t>
  </si>
  <si>
    <t>-1264055196</t>
  </si>
  <si>
    <t>553310012300</t>
  </si>
  <si>
    <t>Zárubňa oceľová typ S 150 V/700 L/P pre sadrokartón</t>
  </si>
  <si>
    <t>-210728221</t>
  </si>
  <si>
    <t>2-D, 3-D</t>
  </si>
  <si>
    <t>1+1</t>
  </si>
  <si>
    <t>553310011000</t>
  </si>
  <si>
    <t>Zárubňa oceľová typ S 100 V/600 L/P pre sadrokartón</t>
  </si>
  <si>
    <t>936810739</t>
  </si>
  <si>
    <t>725577471</t>
  </si>
  <si>
    <t>764410520.P</t>
  </si>
  <si>
    <t>Oplechovanie parapetov z poplastovaného plechu, vrátane rohov r.š. 201,5 mm</t>
  </si>
  <si>
    <t>-1540653804</t>
  </si>
  <si>
    <t>10-K</t>
  </si>
  <si>
    <t>2,385+0,5*2</t>
  </si>
  <si>
    <t>-187145998</t>
  </si>
  <si>
    <t>766621400.P</t>
  </si>
  <si>
    <t>Montáž a dodávka okien a dverí plastových otvaravé, otvaravo-sklopné, fixné s páskami (exteriérová a interiérová)</t>
  </si>
  <si>
    <t>kpl</t>
  </si>
  <si>
    <t>669079592</t>
  </si>
  <si>
    <t>766662112.S</t>
  </si>
  <si>
    <t>Montáž dverového krídla otočného jednokrídlového poldrážkového, do existujúcej zárubne, vrátane kovania</t>
  </si>
  <si>
    <t>1640945498</t>
  </si>
  <si>
    <t>549150000600.S</t>
  </si>
  <si>
    <t>Kľučka dverová a rozeta 2x, nehrdzavejúca oceľ, povrch nerez brúsený</t>
  </si>
  <si>
    <t>-1903856273</t>
  </si>
  <si>
    <t>611610002900.S</t>
  </si>
  <si>
    <t>Dvere vnútorné jednokrídlové, šírka 600-900 mm, výplň DTD doska, povrch CPL laminát, mechanicky odolné plné</t>
  </si>
  <si>
    <t>-1186905002</t>
  </si>
  <si>
    <t>766694141.S</t>
  </si>
  <si>
    <t>Montáž parapetnej dosky plastovej šírky do 300 mm, dĺžky do 1000 mm</t>
  </si>
  <si>
    <t>-640584513</t>
  </si>
  <si>
    <t>okno č. 4, 5</t>
  </si>
  <si>
    <t>766694143.S</t>
  </si>
  <si>
    <t>Montáž parapetnej dosky plastovej šírky do 300 mm, dĺžky 1600-2600 mm</t>
  </si>
  <si>
    <t>-204258806</t>
  </si>
  <si>
    <t>okno č. 3</t>
  </si>
  <si>
    <t>611560000400.P</t>
  </si>
  <si>
    <t>Parapetná doska plastová, šírka 300 mm, komôrková vnútorná</t>
  </si>
  <si>
    <t>-2125295173</t>
  </si>
  <si>
    <t>0,535+0,54</t>
  </si>
  <si>
    <t>2,387</t>
  </si>
  <si>
    <t>998766101.S</t>
  </si>
  <si>
    <t>Presun hmot pre konštrukcie stolárske v objektoch výšky do 6 m</t>
  </si>
  <si>
    <t>-1875432866</t>
  </si>
  <si>
    <t>06 - Povrchové úpravy interiéru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</si>
  <si>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</si>
  <si>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</si>
  <si>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</si>
  <si>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</si>
  <si>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611421321.S</t>
  </si>
  <si>
    <t>Oprava vnútorných vápenných omietok stropov železobetónových rovných tvárnicových a klenieb, opravovaná plocha nad 10 do 30 % hladkých</t>
  </si>
  <si>
    <t>-1917048703</t>
  </si>
  <si>
    <t>povrchová úprava stropov</t>
  </si>
  <si>
    <t>59,85</t>
  </si>
  <si>
    <t>611460124.S</t>
  </si>
  <si>
    <t>Príprava vnútorného podkladu stropov penetráciou pod omietky a nátery</t>
  </si>
  <si>
    <t>-427824804</t>
  </si>
  <si>
    <t>611460363.S</t>
  </si>
  <si>
    <t>Vnútorná omietka stropov vápennocementová jednovrstvová, hr. 10 mm</t>
  </si>
  <si>
    <t>-1454453350</t>
  </si>
  <si>
    <t>611481119.S</t>
  </si>
  <si>
    <t>Potiahnutie vnútorných stropov sklotextílnou mriežkou s celoplošným prilepením</t>
  </si>
  <si>
    <t>-1561705968</t>
  </si>
  <si>
    <t>612421321.S</t>
  </si>
  <si>
    <t>Oprava vnútorných vápenných omietok stien, v množstve opravenej plochy nad 10 do 30 % hladkých</t>
  </si>
  <si>
    <t>125979796</t>
  </si>
  <si>
    <t>povrchová úprava stien</t>
  </si>
  <si>
    <t>69,88 " murovaná stena</t>
  </si>
  <si>
    <t>612460124.S</t>
  </si>
  <si>
    <t>Príprava vnútorného podkladu stien penetráciou pod omietky a nátery</t>
  </si>
  <si>
    <t>2064289562</t>
  </si>
  <si>
    <t>612460363.S</t>
  </si>
  <si>
    <t>Vnútorná omietka stien vápennocementová jednovrstvová, hr. 10 mm</t>
  </si>
  <si>
    <t>-630768571</t>
  </si>
  <si>
    <t>612481022.P</t>
  </si>
  <si>
    <t xml:space="preserve">Okenný a dverový plastový dilatačný profil pre omietky </t>
  </si>
  <si>
    <t>1648488109</t>
  </si>
  <si>
    <t>612481031.P</t>
  </si>
  <si>
    <t>Rohový profil z pozinkovaného plechu pre omietky</t>
  </si>
  <si>
    <t>2018064306</t>
  </si>
  <si>
    <t>612481119.S</t>
  </si>
  <si>
    <t>Potiahnutie vnútorných stien sklotextílnou mriežkou s celoplošným prilepením</t>
  </si>
  <si>
    <t>-2110248280</t>
  </si>
  <si>
    <t>632001021.S</t>
  </si>
  <si>
    <t>Zhotovenie okrajovej dilatačnej pásky z PE</t>
  </si>
  <si>
    <t>540257244</t>
  </si>
  <si>
    <t xml:space="preserve">P1 </t>
  </si>
  <si>
    <t>38,22</t>
  </si>
  <si>
    <t>283320005000.S</t>
  </si>
  <si>
    <t>Okrajová dilatačná páska z PE 100/5 mm s fóliou na oddilatovanie poterov od stenových konštrukcií</t>
  </si>
  <si>
    <t>-487567640</t>
  </si>
  <si>
    <t>632001051.P</t>
  </si>
  <si>
    <t>Zhotovenie jednonásobného penetračného náteru pre podláhy</t>
  </si>
  <si>
    <t>149890867</t>
  </si>
  <si>
    <t>72,7</t>
  </si>
  <si>
    <t>585520008700.P</t>
  </si>
  <si>
    <t>Penetračný náter na nasiakavé podklady pod potery, samonivelizačné hmoty a stavebné lepidlá</t>
  </si>
  <si>
    <t>1645625816</t>
  </si>
  <si>
    <t>632452616.S</t>
  </si>
  <si>
    <t>Cementová samonivelizačná stierka, pevnosti v tlaku 20 MPa, hr. 8 mm</t>
  </si>
  <si>
    <t>1403952807</t>
  </si>
  <si>
    <t>P1</t>
  </si>
  <si>
    <t>62,3+10,4</t>
  </si>
  <si>
    <t>776990105.P</t>
  </si>
  <si>
    <t>Vysávanie podkladu pred kladením podláh</t>
  </si>
  <si>
    <t>501853792</t>
  </si>
  <si>
    <t>1712768754</t>
  </si>
  <si>
    <t>763138220</t>
  </si>
  <si>
    <t>Podhľad SDK Rigips RB 12.5 mm závesný, dvojúrovňová oceľová podkonštrukcia CD</t>
  </si>
  <si>
    <t>1194459894</t>
  </si>
  <si>
    <t>SDK podhľad</t>
  </si>
  <si>
    <t>2,45</t>
  </si>
  <si>
    <t>763138222</t>
  </si>
  <si>
    <t>Podhľad SDK Rigips RBI 12.5 mm závesný, dvojúrovňová oceľová podkonštrukcia CD</t>
  </si>
  <si>
    <t>1490533475</t>
  </si>
  <si>
    <t>SDK podhľad_do hygienických priestorov</t>
  </si>
  <si>
    <t>10,4</t>
  </si>
  <si>
    <t>1159445806</t>
  </si>
  <si>
    <t>771</t>
  </si>
  <si>
    <t>Podlahy z dlaždíc</t>
  </si>
  <si>
    <t>771415014.P</t>
  </si>
  <si>
    <t>Montáž soklíkov z keramických obkladačiek do tmelu výška 100 mm</t>
  </si>
  <si>
    <t>-600141201</t>
  </si>
  <si>
    <t>41,43</t>
  </si>
  <si>
    <t>597640002300.P</t>
  </si>
  <si>
    <t>Obkladačky keramické výška 100 mm</t>
  </si>
  <si>
    <t>649318791</t>
  </si>
  <si>
    <t>41,43*0,102 'Prepočítané koeficientom množstva</t>
  </si>
  <si>
    <t>771575109.P</t>
  </si>
  <si>
    <t>Montáž podláh z dlaždíc keramických do tmelu</t>
  </si>
  <si>
    <t>-448769045</t>
  </si>
  <si>
    <t>597740001600.P</t>
  </si>
  <si>
    <t>Dlaždice keramické</t>
  </si>
  <si>
    <t>-1709329256</t>
  </si>
  <si>
    <t>72,7*1,02 'Prepočítané koeficientom množstva</t>
  </si>
  <si>
    <t>998771102.S</t>
  </si>
  <si>
    <t>Presun hmôt pre podlahy z dlaždíc v objektoch výšky nad 6 do 12 m</t>
  </si>
  <si>
    <t>835121216</t>
  </si>
  <si>
    <t>776</t>
  </si>
  <si>
    <t>Podlahy povlakové</t>
  </si>
  <si>
    <t>781</t>
  </si>
  <si>
    <t>Obklady</t>
  </si>
  <si>
    <t>781445012.P</t>
  </si>
  <si>
    <t>Montáž obkladov vnútor. stien z obkladačiek kladených do tmelu</t>
  </si>
  <si>
    <t>-78875101</t>
  </si>
  <si>
    <t>keram. obklad</t>
  </si>
  <si>
    <t>31,325+9,599</t>
  </si>
  <si>
    <t>597640002400.P</t>
  </si>
  <si>
    <t>Obkladačky keramické</t>
  </si>
  <si>
    <t>-1952010338</t>
  </si>
  <si>
    <t>40,924*1,02 'Prepočítané koeficientom množstva</t>
  </si>
  <si>
    <t>781491111.S</t>
  </si>
  <si>
    <t>Montáž plastových profilov pre obklad do tmelu - roh steny</t>
  </si>
  <si>
    <t>923546744</t>
  </si>
  <si>
    <t>21,56</t>
  </si>
  <si>
    <t>3533.P</t>
  </si>
  <si>
    <t>PVC ukončenie - rohová ukončovacia lišta</t>
  </si>
  <si>
    <t>bal</t>
  </si>
  <si>
    <t>-490479268</t>
  </si>
  <si>
    <t>21,56*0,34 'Prepočítané koeficientom množstva</t>
  </si>
  <si>
    <t>998781101.S</t>
  </si>
  <si>
    <t>Presun hmôt pre obklady keramické v objektoch výšky do 6 m</t>
  </si>
  <si>
    <t>125531715</t>
  </si>
  <si>
    <t>784</t>
  </si>
  <si>
    <t>Maľby</t>
  </si>
  <si>
    <t>784410100</t>
  </si>
  <si>
    <t>Penetrovanie jednonásobné jemnozrnných podkladov výšky do 3,80 m</t>
  </si>
  <si>
    <t>146613999</t>
  </si>
  <si>
    <t>84,445 " SDK stena</t>
  </si>
  <si>
    <t>59,85+2,45+10,4</t>
  </si>
  <si>
    <t>784418011</t>
  </si>
  <si>
    <t>Zakrývanie otvorov, podláh a zariadení fóliou v miestnostiach alebo na schodisku</t>
  </si>
  <si>
    <t>-271827894</t>
  </si>
  <si>
    <t>784452271.P</t>
  </si>
  <si>
    <t>Maľby z maliarskych zmesí, ručne nanášané dvojnásobné základné na podklad jemnozrnný výšky do 3,80 m</t>
  </si>
  <si>
    <t>-1194907485</t>
  </si>
  <si>
    <t>07 - Ostatné</t>
  </si>
  <si>
    <t xml:space="preserve">    2 - Zakladanie</t>
  </si>
  <si>
    <t>HZS - Hodinové zúčtovacie sadzby</t>
  </si>
  <si>
    <t>Zakladanie</t>
  </si>
  <si>
    <t>273313711.S</t>
  </si>
  <si>
    <t>Betón základových dosiek, prostý tr. C 25/30</t>
  </si>
  <si>
    <t>425188133</t>
  </si>
  <si>
    <t>rampa</t>
  </si>
  <si>
    <t>1,762</t>
  </si>
  <si>
    <t>273351217.S</t>
  </si>
  <si>
    <t>Debnenie stien základových dosiek, zhotovenie-tradičné</t>
  </si>
  <si>
    <t>417165809</t>
  </si>
  <si>
    <t>1,478</t>
  </si>
  <si>
    <t>273351218.S</t>
  </si>
  <si>
    <t>Debnenie stien základových dosiek, odstránenie-tradičné</t>
  </si>
  <si>
    <t>1045386720</t>
  </si>
  <si>
    <t>434311117.S</t>
  </si>
  <si>
    <t>Stupne dusané na terén alebo dosku z betónu bez poteru, so zahladením povrchu tr. C 25/30</t>
  </si>
  <si>
    <t>1917125535</t>
  </si>
  <si>
    <t>stupne</t>
  </si>
  <si>
    <t>0,401</t>
  </si>
  <si>
    <t>434351141.S</t>
  </si>
  <si>
    <t>Debnenie stupňov na podstupňovej doske alebo na teréne pôdorysne priamočiarych zhotovenie</t>
  </si>
  <si>
    <t>-1907424700</t>
  </si>
  <si>
    <t>1,891</t>
  </si>
  <si>
    <t>434351142.S</t>
  </si>
  <si>
    <t>Debnenie stupňov na podstupňovej doske alebo na teréne pôdorysne priamočiarych odstránenie</t>
  </si>
  <si>
    <t>-379874660</t>
  </si>
  <si>
    <t>631319165.P</t>
  </si>
  <si>
    <t>Príplatok za prehlad. betónového povrchu min. tr.C 8/10 oceľ. hlad. hr. 120-240 mm (10kg/m3)</t>
  </si>
  <si>
    <t>-1833689722</t>
  </si>
  <si>
    <t>952901111.S</t>
  </si>
  <si>
    <t>Vyčistenie budov pri výške podlaží do 4 m</t>
  </si>
  <si>
    <t>-1219444081</t>
  </si>
  <si>
    <t>1512497027</t>
  </si>
  <si>
    <t>764421590.P</t>
  </si>
  <si>
    <t>Oplechovanie prestrešenia z poplastovaného plechu, r.š. 1450 mm</t>
  </si>
  <si>
    <t>976937530</t>
  </si>
  <si>
    <t>1-Z</t>
  </si>
  <si>
    <t>5,88</t>
  </si>
  <si>
    <t>764421590.P1</t>
  </si>
  <si>
    <t>Oplechovanie prestrešenia z poplastovaného plechu, r.š. 1350 mm</t>
  </si>
  <si>
    <t>-938185430</t>
  </si>
  <si>
    <t>-1349600973</t>
  </si>
  <si>
    <t>767135602.P1</t>
  </si>
  <si>
    <t>Montáž a dodávka deliacej steny z polykarbonátu s jednokrídlovými dverami 900x900 mm, deliaca stena vxš 2895x650 mm, vrátane olištovania a kotvenia</t>
  </si>
  <si>
    <t>1512533952</t>
  </si>
  <si>
    <t>6-S</t>
  </si>
  <si>
    <t>767995101.P</t>
  </si>
  <si>
    <t>616486631</t>
  </si>
  <si>
    <t>31,49</t>
  </si>
  <si>
    <t>4-Z</t>
  </si>
  <si>
    <t>0,94</t>
  </si>
  <si>
    <t>767995102.S</t>
  </si>
  <si>
    <t>Montáž ostatných atypických kovových stavebných doplnkových konštrukcií nad 5 do 10 kg</t>
  </si>
  <si>
    <t>-1838899522</t>
  </si>
  <si>
    <t>52,88</t>
  </si>
  <si>
    <t>204483469</t>
  </si>
  <si>
    <t>3-Z</t>
  </si>
  <si>
    <t>14,29*2</t>
  </si>
  <si>
    <t>1543932915</t>
  </si>
  <si>
    <t>2-Z</t>
  </si>
  <si>
    <t>51,81</t>
  </si>
  <si>
    <t>-1377368751</t>
  </si>
  <si>
    <t>767995340.S</t>
  </si>
  <si>
    <t>Výroba doplnku stavebného atypického o hmotnosti od 5,51 do 10,0 kg stupňa zložitosti 3</t>
  </si>
  <si>
    <t>1327832025</t>
  </si>
  <si>
    <t>12160679</t>
  </si>
  <si>
    <t>1892049295</t>
  </si>
  <si>
    <t>194210001500.P</t>
  </si>
  <si>
    <t>Plech hrxšxl 1,00x1000x2000 mm, hliník</t>
  </si>
  <si>
    <t>-500638020</t>
  </si>
  <si>
    <t>31,49*1,1 'Prepočítané koeficientom množstva</t>
  </si>
  <si>
    <t>145620001600.P1</t>
  </si>
  <si>
    <t>Profily oceľové, pozinkované, poplastované</t>
  </si>
  <si>
    <t>1846896214</t>
  </si>
  <si>
    <t>0,05181</t>
  </si>
  <si>
    <t>0,01429*2</t>
  </si>
  <si>
    <t>0,081*1,1 'Prepočítané koeficientom množstva</t>
  </si>
  <si>
    <t>917833298</t>
  </si>
  <si>
    <t>0,05288</t>
  </si>
  <si>
    <t>0,053*1,1 'Prepočítané koeficientom množstva</t>
  </si>
  <si>
    <t>136110000100.S</t>
  </si>
  <si>
    <t>Plech oceľový hrubý 3x1000x2000 mm, ozn. 10 004.0, podľa EN S185</t>
  </si>
  <si>
    <t>-1906662355</t>
  </si>
  <si>
    <t>0,00094</t>
  </si>
  <si>
    <t>-1474609068</t>
  </si>
  <si>
    <t>0,94+52,88</t>
  </si>
  <si>
    <t>-176788114</t>
  </si>
  <si>
    <t>783226100</t>
  </si>
  <si>
    <t>Nátery kov.stav.doplnk.konštr. syntetické na vzduchu schnúce základný - 35µm</t>
  </si>
  <si>
    <t>1449252413</t>
  </si>
  <si>
    <t>2,691</t>
  </si>
  <si>
    <t>783225100</t>
  </si>
  <si>
    <t>Nátery kov.stav.doplnk.konštr. syntetické na vzduchu schnúce dvojnás. 1x s emailov. - 105µm</t>
  </si>
  <si>
    <t>1906982506</t>
  </si>
  <si>
    <t>HZS</t>
  </si>
  <si>
    <t>Hodinové zúčtovacie sadzby</t>
  </si>
  <si>
    <t>HZS000311</t>
  </si>
  <si>
    <t>Stavebno montážne práce menej náročne, pomocné alebo manipulačné (Tr. 1) v rozsahu menej ako 4 hodiny</t>
  </si>
  <si>
    <t>hod</t>
  </si>
  <si>
    <t>512</t>
  </si>
  <si>
    <t>-858964088</t>
  </si>
  <si>
    <t>hasiace prístroje</t>
  </si>
  <si>
    <t>0,5</t>
  </si>
  <si>
    <t>449170000900.P</t>
  </si>
  <si>
    <t>Prenosný hasiaci prístroj práškový ABC 6 kg, vrátane držiaku na stenu</t>
  </si>
  <si>
    <t>-87470724</t>
  </si>
  <si>
    <t>01.3 - Zdravotechnika</t>
  </si>
  <si>
    <t xml:space="preserve">PSV - Práce a dodávky PSV   </t>
  </si>
  <si>
    <t xml:space="preserve">    712 - Izolácie striech, povlakové krytiny   </t>
  </si>
  <si>
    <t xml:space="preserve">    713 - Izolácie tepelné   </t>
  </si>
  <si>
    <t xml:space="preserve">    721 - Zdravotechnika - vnútorná kanalizácia   </t>
  </si>
  <si>
    <t xml:space="preserve">    722 - Zdravotechnika - vnútorný vodovod   </t>
  </si>
  <si>
    <t xml:space="preserve">    725 - Zdravotechnika - zariaďovacie predmety   </t>
  </si>
  <si>
    <t xml:space="preserve">Práce a dodávky PSV   </t>
  </si>
  <si>
    <t xml:space="preserve">Izolácie striech, povlakové krytiny   </t>
  </si>
  <si>
    <t>712973330.S</t>
  </si>
  <si>
    <t>Osadenie hotovej strešnej vpuste</t>
  </si>
  <si>
    <t>2810310040</t>
  </si>
  <si>
    <t>Zvislý strešný vtok TW 125 BIT S s integrovanou bituménovou manžetou</t>
  </si>
  <si>
    <t xml:space="preserve">Izolácie tepelné   </t>
  </si>
  <si>
    <t>713482121</t>
  </si>
  <si>
    <t>Montáž trubíc z PE, hr.15-20 mm,vnút.priemer do 38 mm</t>
  </si>
  <si>
    <t>283310004700</t>
  </si>
  <si>
    <t>Izolačná PE trubica TUBOLIT DG 22x20 mm (d potrubia x hr. izolácie), nadrezaná, AZ FLEX</t>
  </si>
  <si>
    <t>283310004800</t>
  </si>
  <si>
    <t>Izolačná PE trubica TUBOLIT DG 28x20 mm (d potrubia x hr. izolácie), nadrezaná, AZ FLEX</t>
  </si>
  <si>
    <t>283310004900</t>
  </si>
  <si>
    <t>Izolačná PE trubica TUBOLIT DG 35x20 mm (d potrubia x hr. izolácie), nadrezaná, AZ FLEX</t>
  </si>
  <si>
    <t xml:space="preserve">Zdravotechnika - vnútorná kanalizácia   </t>
  </si>
  <si>
    <t>721172200.S</t>
  </si>
  <si>
    <t>Montáž odpadového HT potrubia vodorovného DN 32</t>
  </si>
  <si>
    <t>286140036200.S</t>
  </si>
  <si>
    <t>HT rúra hrdlová DN 32 dĺ. 1 m, PP systém pre rozvod vnútorného odpadu</t>
  </si>
  <si>
    <t>721172206.S</t>
  </si>
  <si>
    <t>Montáž odpadového HT potrubia vodorovného DN 50</t>
  </si>
  <si>
    <t>286140037400.S</t>
  </si>
  <si>
    <t>HT rúra hrdlová DN 50 dĺ. 1 m, PP systém pre rozvod vnútorného odpadu</t>
  </si>
  <si>
    <t>721172212.S</t>
  </si>
  <si>
    <t>Montáž odpadového HT potrubia vodorovného DN 100</t>
  </si>
  <si>
    <t>286140038600.S</t>
  </si>
  <si>
    <t>HT rúra hrdlová DN 100 dĺ. 1 m, PP systém pre rozvod vnútorného odpadu</t>
  </si>
  <si>
    <t>721172215.S</t>
  </si>
  <si>
    <t>Montáž odpadového HT potrubia vodorovného DN 125</t>
  </si>
  <si>
    <t>286140039200</t>
  </si>
  <si>
    <t>HT rúra hrdlová DN 125 dĺ. 1 m PP systém pre rozvod vnútorného odpadu</t>
  </si>
  <si>
    <t>721172357.S</t>
  </si>
  <si>
    <t>Montáž čistiaceho kusu HT potrubia DN 100</t>
  </si>
  <si>
    <t>286540019100.S</t>
  </si>
  <si>
    <t>Čistiaci kus HT DN 100, PP systém pre beztlakový rozvod vnútorného odpadu</t>
  </si>
  <si>
    <t>721172396</t>
  </si>
  <si>
    <t>Montáž vetracej hlavice pre HT potrubie</t>
  </si>
  <si>
    <t>429720000300</t>
  </si>
  <si>
    <t>Súprava vetracej hlavice HL810, DN 110, materiál PP</t>
  </si>
  <si>
    <t>429720000600</t>
  </si>
  <si>
    <t>Hlavica vetracia HL810.0, DN 110, materiál PP</t>
  </si>
  <si>
    <t>42</t>
  </si>
  <si>
    <t>721175015</t>
  </si>
  <si>
    <t>Montáž zápachového uzáveru (sifónu)</t>
  </si>
  <si>
    <t>44</t>
  </si>
  <si>
    <t>551620015600</t>
  </si>
  <si>
    <t>Zápachová uzávierka podomietková UP HL138, DN32, krytka 100x100 mm, prídavná zápachová uzávierka, vetranie a klimatizácia, PP/ABS</t>
  </si>
  <si>
    <t>46</t>
  </si>
  <si>
    <t>721290012.S</t>
  </si>
  <si>
    <t>Montáž privzdušňovacieho ventilu pre odpadové potrubia DN 110</t>
  </si>
  <si>
    <t>48</t>
  </si>
  <si>
    <t>551610000800</t>
  </si>
  <si>
    <t>Privzdušňovacia hlavica HL904, DN 40, (5,5 l/s), dimenzia DN32/40/50, zabudovateľná výška 97 mm, vnútorná kanalizácia, PP</t>
  </si>
  <si>
    <t>50</t>
  </si>
  <si>
    <t>721290111</t>
  </si>
  <si>
    <t>Ostatné - skúška tesnosti kanalizácie v objektoch vodou do DN 125</t>
  </si>
  <si>
    <t>52</t>
  </si>
  <si>
    <t>998721101</t>
  </si>
  <si>
    <t>Presun hmôt pre vnútornú kanalizáciu v objektoch výšky do 6 m</t>
  </si>
  <si>
    <t>54</t>
  </si>
  <si>
    <t>722</t>
  </si>
  <si>
    <t xml:space="preserve">Zdravotechnika - vnútorný vodovod   </t>
  </si>
  <si>
    <t>722171132</t>
  </si>
  <si>
    <t>Potrubie z plastických rúr Pe-RT D20/2,0</t>
  </si>
  <si>
    <t>56</t>
  </si>
  <si>
    <t>722171133</t>
  </si>
  <si>
    <t>Potrubie z plastických rúr Pe-RT D26/3,0</t>
  </si>
  <si>
    <t>58</t>
  </si>
  <si>
    <t>722171134</t>
  </si>
  <si>
    <t>Potrubie z plastických rúr Pe-RT D32/3,0</t>
  </si>
  <si>
    <t>60</t>
  </si>
  <si>
    <t>722172775.S</t>
  </si>
  <si>
    <t>Montáž nástenky PP-R pre vodu DN 20</t>
  </si>
  <si>
    <t>62</t>
  </si>
  <si>
    <t>286540045100.S</t>
  </si>
  <si>
    <t>Nástenka PP-R D 20x1/2" vnútorný závit, systém pre rozvod vody a stlačeného vzduchu</t>
  </si>
  <si>
    <t>64</t>
  </si>
  <si>
    <t>722221080</t>
  </si>
  <si>
    <t>Montáž guľového kohúta závitového rohového pre vodu</t>
  </si>
  <si>
    <t>66</t>
  </si>
  <si>
    <t>551110007900</t>
  </si>
  <si>
    <t>Guľový uzáver pre vodu rohový, 1/2"x3/8" s filtrom a kovou pákou</t>
  </si>
  <si>
    <t>68</t>
  </si>
  <si>
    <t>722290215</t>
  </si>
  <si>
    <t>Tlaková skúška vodovodného potrubia hrdlového alebo prírubového do DN 100</t>
  </si>
  <si>
    <t>70</t>
  </si>
  <si>
    <t>722290234</t>
  </si>
  <si>
    <t>Prepláchnutie a dezinfekcia vodovodného potrubia do DN 80</t>
  </si>
  <si>
    <t>72</t>
  </si>
  <si>
    <t>998722101</t>
  </si>
  <si>
    <t>Presun hmôt pre vnútorný vodovod v objektoch výšky do 6 m</t>
  </si>
  <si>
    <t>74</t>
  </si>
  <si>
    <t>725</t>
  </si>
  <si>
    <t xml:space="preserve">Zdravotechnika - zariaďovacie predmety   </t>
  </si>
  <si>
    <t>725119109</t>
  </si>
  <si>
    <t>Montáž tlakového tlačidlového splachovača</t>
  </si>
  <si>
    <t>76</t>
  </si>
  <si>
    <t>642370001000</t>
  </si>
  <si>
    <t>Splachovač tlakový Schellomat Basic, prívod 1/2 ", KOLO</t>
  </si>
  <si>
    <t>78</t>
  </si>
  <si>
    <t>725119410</t>
  </si>
  <si>
    <t>Montáž záchodovej misy keramickej zavesenej s rovným odpadom</t>
  </si>
  <si>
    <t>80</t>
  </si>
  <si>
    <t>552370000100</t>
  </si>
  <si>
    <t>Predstenový systém DuoFix pre závesné WC, výška 1120 mm so splachovacou podomietkovou nádržou Sigma 12, bezbariérový, plast, GEBERIT</t>
  </si>
  <si>
    <t>82</t>
  </si>
  <si>
    <t>554330000300</t>
  </si>
  <si>
    <t>Záchodové sedadlo s poklopom LYRA PLUS, rozmer 365x405x50 mm, duroplast s antibakteriálnou úpravou, biela, JIKA</t>
  </si>
  <si>
    <t>84</t>
  </si>
  <si>
    <t>43</t>
  </si>
  <si>
    <t>642360001100</t>
  </si>
  <si>
    <t>Misa záchodová keramická závesná</t>
  </si>
  <si>
    <t>86</t>
  </si>
  <si>
    <t>725129210.S</t>
  </si>
  <si>
    <t>Montáž pisoáru keramického s automatickým splachovaním</t>
  </si>
  <si>
    <t>88</t>
  </si>
  <si>
    <t>45</t>
  </si>
  <si>
    <t>642510000200.S</t>
  </si>
  <si>
    <t>Pisoár so senzorom keramický</t>
  </si>
  <si>
    <t>90</t>
  </si>
  <si>
    <t>725219401</t>
  </si>
  <si>
    <t>Montáž umývadla keramického, bez výtokovej armatúry</t>
  </si>
  <si>
    <t>92</t>
  </si>
  <si>
    <t>47</t>
  </si>
  <si>
    <t>642110004400</t>
  </si>
  <si>
    <t>Umývadlo keramické MIO, rozmer 360x260x115 mm s otvorom pre batériu vpravo a prepadom</t>
  </si>
  <si>
    <t>94</t>
  </si>
  <si>
    <t>725319113.S</t>
  </si>
  <si>
    <t>Montáž kuchynských drezov jednoduchých, bez výtokových armatúr</t>
  </si>
  <si>
    <t>96</t>
  </si>
  <si>
    <t>49</t>
  </si>
  <si>
    <t>552310000700.S</t>
  </si>
  <si>
    <t>Kuchynský drez nerezový</t>
  </si>
  <si>
    <t>98</t>
  </si>
  <si>
    <t>552310001900.S</t>
  </si>
  <si>
    <t>Kuchynský drez nerezový s odkvapom</t>
  </si>
  <si>
    <t>100</t>
  </si>
  <si>
    <t>51</t>
  </si>
  <si>
    <t>725829201</t>
  </si>
  <si>
    <t>Montáž batérie umývadlovej a drezovej nástennej pákovej alebo klasickej s mechanickým ovládaním</t>
  </si>
  <si>
    <t>102</t>
  </si>
  <si>
    <t>551450003800</t>
  </si>
  <si>
    <t>Batéria umývadlová stojanková páková Lyra, s pop-up 5/4", rozmer 290x215x270 mm, chróm, JIKA</t>
  </si>
  <si>
    <t>104</t>
  </si>
  <si>
    <t>53</t>
  </si>
  <si>
    <t>106</t>
  </si>
  <si>
    <t>551450000200</t>
  </si>
  <si>
    <t>Batéria drezová nástenná Logo Neo DN 15, rozmer dxšxv 253x147x103 mm, jednopáková, chróm, KLUDI</t>
  </si>
  <si>
    <t>108</t>
  </si>
  <si>
    <t>55</t>
  </si>
  <si>
    <t>725869302</t>
  </si>
  <si>
    <t>Montáž zápachovej uzávierky pre zariaďovacie predmety, umývadlovej do D 50 (podomietková)</t>
  </si>
  <si>
    <t>110</t>
  </si>
  <si>
    <t>551620005600</t>
  </si>
  <si>
    <t>Zápachová uzávierka podomietková - sifón pre umývadlo, d 50-56 mm, G 1 1/4", alpská biela, s krabicou pre montáž do steny, vodorovný odtok, plast, GEBERIT</t>
  </si>
  <si>
    <t>112</t>
  </si>
  <si>
    <t>57</t>
  </si>
  <si>
    <t>725869311</t>
  </si>
  <si>
    <t>Montáž zápachovej uzávierky pre zariaďovacie predmety, drezovej do D 50 (pre jeden drez)</t>
  </si>
  <si>
    <t>114</t>
  </si>
  <si>
    <t>A441-DN50/40</t>
  </si>
  <si>
    <t>Sifón drezový s nerezovou mriežkou DN70</t>
  </si>
  <si>
    <t>116</t>
  </si>
  <si>
    <t>59</t>
  </si>
  <si>
    <t>725869351.S</t>
  </si>
  <si>
    <t>Montáž zápachovej uzávierky pre zariaďovacie predmety, výlevkovej do D 50</t>
  </si>
  <si>
    <t>118</t>
  </si>
  <si>
    <t>551620011000.S</t>
  </si>
  <si>
    <t>Zápachová uzávierka - sifón pre pisoáre DN 50</t>
  </si>
  <si>
    <t>120</t>
  </si>
  <si>
    <t>61</t>
  </si>
  <si>
    <t>998725101</t>
  </si>
  <si>
    <t>Presun hmôt pre zariaďovacie predmety v objektoch výšky do 6 m</t>
  </si>
  <si>
    <t>122</t>
  </si>
  <si>
    <t>01.4 - Vykurovanie a chladenie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</si>
  <si>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</si>
  <si>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</si>
  <si>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</si>
  <si>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</si>
  <si>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D1 - </t>
  </si>
  <si>
    <t>713482111.S</t>
  </si>
  <si>
    <t>Montáž trubíc, hr.do 15 mm,vnút.priemer do 38 mm</t>
  </si>
  <si>
    <t>azf1365</t>
  </si>
  <si>
    <t>Armaflex HT 13x18 izolácia-trubica (exteriér) AZ FLEX Armacell</t>
  </si>
  <si>
    <t>713482121.S</t>
  </si>
  <si>
    <t>azf1649</t>
  </si>
  <si>
    <t>Tubolit S hr. 25 mm d=28 mm izolácia-návlek AZ FLEX Armacell</t>
  </si>
  <si>
    <t>azf1647</t>
  </si>
  <si>
    <t>Tubolit S hr. 25 mm d=18 mm izolácia-návlek AZ FLEX Armacell</t>
  </si>
  <si>
    <t>998713101.S</t>
  </si>
  <si>
    <t>732</t>
  </si>
  <si>
    <t>Ústredné kúrenie - strojovne</t>
  </si>
  <si>
    <t>732331003.S</t>
  </si>
  <si>
    <t>Montáž expanznej nádoby tlak do 6 bar s membránou 12l</t>
  </si>
  <si>
    <t>484630005200</t>
  </si>
  <si>
    <t>Nádoba expanzná s membránou typ NG 12 l, D 280 mm, v 295 mm, pripojenie R 3/4", 3/1,5 bar, šedá, REFLEX</t>
  </si>
  <si>
    <t>732460175.S</t>
  </si>
  <si>
    <t>Montáž tepelného čerpadla so zásobníkom TUV</t>
  </si>
  <si>
    <t>HP064206</t>
  </si>
  <si>
    <t>F2040-6</t>
  </si>
  <si>
    <t>VVM069109</t>
  </si>
  <si>
    <t>VVM 320 Nerez- Systémová jednotka pro F2120 a F2040</t>
  </si>
  <si>
    <t>998732101</t>
  </si>
  <si>
    <t>Presun hmôt pre strojovne v objektoch výšky do 6 m</t>
  </si>
  <si>
    <t>733</t>
  </si>
  <si>
    <t>Ústredné kúrenie - rozvodné potrubie</t>
  </si>
  <si>
    <t>713411121</t>
  </si>
  <si>
    <t>Montáž izolačného a tlmiaceho pásu</t>
  </si>
  <si>
    <t>3F08002</t>
  </si>
  <si>
    <t>Okrajový izolačný a tlmiaci pás</t>
  </si>
  <si>
    <t>733167023</t>
  </si>
  <si>
    <t>Potrubie z rúr DN 26,0x3 mm v tyčiach</t>
  </si>
  <si>
    <t>3C26035</t>
  </si>
  <si>
    <t>HERZ Rúrka plast-hliníková PE-RT, hr.Al 0,5 mm, tyč 5m, 26x3</t>
  </si>
  <si>
    <t>733167033</t>
  </si>
  <si>
    <t>Potrubie z rúr DN 32,0x4,4 mm v tyčiach</t>
  </si>
  <si>
    <t>3C32035</t>
  </si>
  <si>
    <t>HERZ Rúrka plast-hliníková PE-RT, hr.Al 0,5 mm, tyč 5m, 32x3</t>
  </si>
  <si>
    <t>7331671156.S</t>
  </si>
  <si>
    <t>Montáž chráničky D 16 mm</t>
  </si>
  <si>
    <t>PVK00011417</t>
  </si>
  <si>
    <t>HERZ Chránička červenej farby pre rúrku DN 16</t>
  </si>
  <si>
    <t>7331674301</t>
  </si>
  <si>
    <t>Montáž plasthliníkovej prechodky</t>
  </si>
  <si>
    <t>1609803</t>
  </si>
  <si>
    <t>HERZ Prechodka na plastovú rúrku 16 x 2, G 3/4", z PE-X-, PB a rúrky z kompozitných plastov, pozostáva z hadicovej prechodky, svorkového krúžku a prevlečnej matice G 3/4 s kužeľovým tesnením</t>
  </si>
  <si>
    <t>733191303</t>
  </si>
  <si>
    <t>Tlaková skúška plastového potrubia do 90 mm</t>
  </si>
  <si>
    <t>998733101</t>
  </si>
  <si>
    <t>Presun hmôt pre rozvody potrubia v objektoch výšky do 6 m</t>
  </si>
  <si>
    <t>734</t>
  </si>
  <si>
    <t>Ústredné kúrenie - armatúry</t>
  </si>
  <si>
    <t>734213250.S</t>
  </si>
  <si>
    <t>Montáž ventilu odvzdušňovacieho závitového automatického G 1/2</t>
  </si>
  <si>
    <t>551210009500.S</t>
  </si>
  <si>
    <t>Ventil odvzdušňovací automatický, 1/2"</t>
  </si>
  <si>
    <t>734222104.S</t>
  </si>
  <si>
    <t>Montáž regulačného kohúta guľového 3-cestného DN 25</t>
  </si>
  <si>
    <t>551240011820</t>
  </si>
  <si>
    <t>Kohút guľový 3-cestný regulačný s ovládacou pákou DN 25, PN 40, HERZ</t>
  </si>
  <si>
    <t>734223020.S</t>
  </si>
  <si>
    <t>Montáž ventilu závitového regulačného G 1</t>
  </si>
  <si>
    <t>551210044000.S</t>
  </si>
  <si>
    <t>Ventil vyvažovací 1" regulačný PN 20, mosadz</t>
  </si>
  <si>
    <t>734224006.S</t>
  </si>
  <si>
    <t>Montáž guľového kohúta závitového G 1/2</t>
  </si>
  <si>
    <t>551210044600.S</t>
  </si>
  <si>
    <t>Guľový ventil 1/2”, páčka chróm</t>
  </si>
  <si>
    <t>734224012.S</t>
  </si>
  <si>
    <t>Montáž guľového kohúta závitového G 1</t>
  </si>
  <si>
    <t>551210044800.S</t>
  </si>
  <si>
    <t>Guľový ventil 1”, páčka chróm</t>
  </si>
  <si>
    <t>734240000.S</t>
  </si>
  <si>
    <t>Montáž spätnej klapky závitovej G 1/2</t>
  </si>
  <si>
    <t>551190000800.S</t>
  </si>
  <si>
    <t>Spätná klapka vodorovná závitová 1/2", PN 10, pre vodu, mosadz</t>
  </si>
  <si>
    <t>734252110.S</t>
  </si>
  <si>
    <t>Montáž ventilu poistného rohového G 1/2</t>
  </si>
  <si>
    <t>551210023300</t>
  </si>
  <si>
    <t>Ventil poistný pre vykurovanie, 1/2" FF, 3 bar, PN 16 mosadz, IVAR.PV 1234</t>
  </si>
  <si>
    <t>734291113.S</t>
  </si>
  <si>
    <t>Ostané armatúry, kohútik plniaci, prepúšťací a vypúšťací normy 13 7061, PN 1,0/100st. C G 1/2</t>
  </si>
  <si>
    <t>734291320.S</t>
  </si>
  <si>
    <t>Montáž filtra závitového G 1/2</t>
  </si>
  <si>
    <t>422010002100.S</t>
  </si>
  <si>
    <t>Jemný filter závitový nerez 1/2", dĺ. 65 mm, pre vykurovanie a klimatizácie, rozvody vody a priemysel</t>
  </si>
  <si>
    <t>734291340.S</t>
  </si>
  <si>
    <t>Montáž filtra závitového G 1</t>
  </si>
  <si>
    <t>422010002300.S</t>
  </si>
  <si>
    <t>Jemný filter závitový nerez 1", dĺ. 90 mm, pre vykurovanie a klimatizácie, rozvody vody a priemysel</t>
  </si>
  <si>
    <t>998734101</t>
  </si>
  <si>
    <t>Presun hmôt pre armatúry v objektoch výšky do 6 m</t>
  </si>
  <si>
    <t>735</t>
  </si>
  <si>
    <t>Ústredné kúrenie - vykurovacie telesá</t>
  </si>
  <si>
    <t>735311230</t>
  </si>
  <si>
    <t>Podlahové kúrenie</t>
  </si>
  <si>
    <t>3D16020</t>
  </si>
  <si>
    <t>HERZ Rúrka plast-hliníková PE-RT 16x2, hr.Al 0,2 mm, pre podlahové vykurovanie, v kotúči dl. 200 m</t>
  </si>
  <si>
    <t>3F03003</t>
  </si>
  <si>
    <t>HERZ Platňa nopová bez tepelnej izolácie, čierna, PS 23, celková výška 25 mm, pre priemery rúrok 14 - 17 mm</t>
  </si>
  <si>
    <t>3F09001</t>
  </si>
  <si>
    <t>HERZ Prísada do poteru zvyšujúca tepelnú vodivosť a pevnosť v tlaku a ťahu, balenie 10,25 kg. !!Predávame len celé balenia - viď. stĺpček "Balenie".!!</t>
  </si>
  <si>
    <t>735311570</t>
  </si>
  <si>
    <t>Montáž zostavy rozdeľovač / zberač na stenu typ 8 cestný</t>
  </si>
  <si>
    <t>1853208</t>
  </si>
  <si>
    <t>HERZ Rozdeľovač tyčový 8-okruhový, DN 25 pre vykurovacie okruhy plošného vykurovanie, s termostatickými zvrškami a regulačnými prietokomermi (0 - 2,5 l/min), prípojky okruhov G 3/4"</t>
  </si>
  <si>
    <t>1221113</t>
  </si>
  <si>
    <t>HERZ Kohút guľový "MODUL" DN 25, PN 16, s motýlikovým ovládačom (Silumin), 1 x vnútorný závit, 1 x pripájacia vsuvka, teleso s kovanej mosadze, poniklované</t>
  </si>
  <si>
    <t>735311770</t>
  </si>
  <si>
    <t>Montáž skrinky rozdeľovača</t>
  </si>
  <si>
    <t>1856915</t>
  </si>
  <si>
    <t>HERZ Skriňa rozdeľovača z oceľového pozinkovaného plechu pre montáž do steny, šírka 750 mm, hĺbka 80-110 mm, biela</t>
  </si>
  <si>
    <t>998735101</t>
  </si>
  <si>
    <t>Presun hmôt pre vykurovacie telesá v objektoch výšky do 6 m</t>
  </si>
  <si>
    <t>D1</t>
  </si>
  <si>
    <t>01.5 - Elektroinštalácia</t>
  </si>
  <si>
    <t>M - Práce a dodávky M</t>
  </si>
  <si>
    <t xml:space="preserve">    21-M - Elektromontáže</t>
  </si>
  <si>
    <t>Práce a dodávky M</t>
  </si>
  <si>
    <t>21-M</t>
  </si>
  <si>
    <t>Elektromontáže</t>
  </si>
  <si>
    <t>210010016</t>
  </si>
  <si>
    <t>Elektroinštalácia podľa samostatného rozpočtu</t>
  </si>
  <si>
    <t>1615167078</t>
  </si>
  <si>
    <t>SO-02, 03 - Prípojka vody a splaškovej kanalizácie</t>
  </si>
  <si>
    <t xml:space="preserve">    1 - Zemné práce</t>
  </si>
  <si>
    <t xml:space="preserve">    8 - Rúrové vedenie</t>
  </si>
  <si>
    <t>VRN - Vedľajšie rozpočtové náklady</t>
  </si>
  <si>
    <t>Zemné práce</t>
  </si>
  <si>
    <t>115201601.S</t>
  </si>
  <si>
    <t>Odsávanie a čerpanie vody zberným potrubím svetlého priemeru DN do 200</t>
  </si>
  <si>
    <t>Rúrové vedenie</t>
  </si>
  <si>
    <t>871324004</t>
  </si>
  <si>
    <t>Montáž kanalizačného PP potrubia hladkého plnostenného SN 4 DN 160</t>
  </si>
  <si>
    <t>286120001200</t>
  </si>
  <si>
    <t>Rúra PVC hladký kanalizačný systém DN 160x4,0, dĺ. 1 m, SN4, PIPELIFE</t>
  </si>
  <si>
    <t>894810009</t>
  </si>
  <si>
    <t>Montáž PP revíznej kanalizačnej šachty 600 do výšky šachty 2 m s roznášacím prstencom a poklopom</t>
  </si>
  <si>
    <t>286610035200</t>
  </si>
  <si>
    <t>Šachtové dno prietočné DN 160x0°, ku kanalizačnej revíznej šachte TEGRA 600, PP, WAVIN</t>
  </si>
  <si>
    <t>286610045000</t>
  </si>
  <si>
    <t>Vlnovcová šachtová rúra kanalizačná TEGRA 600, dĺžka 6 m, PP, WAVIN</t>
  </si>
  <si>
    <t>286610046200</t>
  </si>
  <si>
    <t>Plastový roznášací prstenec D 400 kN, ku kanalizačnej šachte TEGRA 600/1500 NG, WAVIN</t>
  </si>
  <si>
    <t>286710035900</t>
  </si>
  <si>
    <t>Gumové tesnenie šachtovej rúry 600 ku kanalizačnej revíznej šachte TEGRA 600, WAVIN</t>
  </si>
  <si>
    <t>552410002100</t>
  </si>
  <si>
    <t>Poklop T 600 A15, WAVIN</t>
  </si>
  <si>
    <t>VRN</t>
  </si>
  <si>
    <t>Vedľajšie rozpočtové náklady</t>
  </si>
  <si>
    <t>000300031.S</t>
  </si>
  <si>
    <t>Inžinierske práce vykonávané počas výstavby - skutkový stav vodomernej zostavy v zaplavenej vodomernej šachte</t>
  </si>
  <si>
    <t>eur</t>
  </si>
  <si>
    <t>000400022.S</t>
  </si>
  <si>
    <t>Projektové práce - náklady na dokumentáciu riešenia vodomernej šachty po zistení skutkového stavu</t>
  </si>
  <si>
    <t>SO-05 - Výmena RIS</t>
  </si>
  <si>
    <t>210010017</t>
  </si>
  <si>
    <t>Výmena RIS podľa samostatného rozpočtu</t>
  </si>
  <si>
    <t>1103020157</t>
  </si>
  <si>
    <t>SO-06 - Rekonštrukcia prípojky NN</t>
  </si>
  <si>
    <t>210010018</t>
  </si>
  <si>
    <t>Rekonštrukcia prípojky NN podľa samostatného rozpočtu</t>
  </si>
  <si>
    <t>-1667325030</t>
  </si>
  <si>
    <t xml:space="preserve">SO-07 - Spevnené plochy </t>
  </si>
  <si>
    <t xml:space="preserve">    5 - Komunikácie</t>
  </si>
  <si>
    <t>113106211.P</t>
  </si>
  <si>
    <t>Rozoberanie dlažby v ploche do 200 m2 z veľkých kociek kameniva,  -0,41700t</t>
  </si>
  <si>
    <t>2060596271</t>
  </si>
  <si>
    <t>odstránenie okapového chodníka z betón. kociek</t>
  </si>
  <si>
    <t>6,46</t>
  </si>
  <si>
    <t>113107141.S</t>
  </si>
  <si>
    <t>Odstránenie krytu v ploche do 200 m2 asfaltového, hr. vrstvy do 50 mm,  -0,09800t</t>
  </si>
  <si>
    <t>1971870789</t>
  </si>
  <si>
    <t>odstránenie časti chodníka na sever. Strane</t>
  </si>
  <si>
    <t>4,338 " asfalt</t>
  </si>
  <si>
    <t>113307122.S</t>
  </si>
  <si>
    <t>Odstránenie podkladu v ploche do 200 m2 z kameniva hrubého drveného, hr.100 do 200 mm,  -0,23500t</t>
  </si>
  <si>
    <t>-871611113</t>
  </si>
  <si>
    <t xml:space="preserve">4,338 </t>
  </si>
  <si>
    <t>113307131.S</t>
  </si>
  <si>
    <t>Odstránenie podkladu v ploche do 200 m2 z betónu prostého, hr. vrstvy do 150 mm,  -0,22500t</t>
  </si>
  <si>
    <t>-1735825849</t>
  </si>
  <si>
    <t>113307132.S</t>
  </si>
  <si>
    <t>Odstránenie podkladu v ploche do 200 m2 z betónu prostého, hr. vrstvy 150 do 300 mm,  -0,50000t</t>
  </si>
  <si>
    <t>2137535987</t>
  </si>
  <si>
    <t>podklad. betón. doska terasy</t>
  </si>
  <si>
    <t>7,224</t>
  </si>
  <si>
    <t>122201101.S</t>
  </si>
  <si>
    <t>Odkopávka a prekopávka nezapažená v hornine 3, do 100 m3</t>
  </si>
  <si>
    <t>1525891286</t>
  </si>
  <si>
    <t>nová štrková plocha na západnej strane</t>
  </si>
  <si>
    <t>0,755</t>
  </si>
  <si>
    <t>122201109.S</t>
  </si>
  <si>
    <t>Odkopávky a prekopávky nezapažené. Príplatok k cenám za lepivosť horniny 3</t>
  </si>
  <si>
    <t>-1920232931</t>
  </si>
  <si>
    <t>130201001.S</t>
  </si>
  <si>
    <t>Výkop jamy a ryhy v obmedzenom priestore horn. tr.3 ručne</t>
  </si>
  <si>
    <t>2145133865</t>
  </si>
  <si>
    <t>okapový chodník</t>
  </si>
  <si>
    <t>6,717</t>
  </si>
  <si>
    <t>174101001.S</t>
  </si>
  <si>
    <t>Zásyp sypaninou so zhutnením jám, šachiet, rýh, zárezov alebo okolo objektov do 100 m3</t>
  </si>
  <si>
    <t>-938858757</t>
  </si>
  <si>
    <t>5,409</t>
  </si>
  <si>
    <t>175101202.S</t>
  </si>
  <si>
    <t>Obsyp objektov sypaninou z vhodných hornín 1 až 4 s prehodením sypaniny</t>
  </si>
  <si>
    <t>1579480000</t>
  </si>
  <si>
    <t xml:space="preserve">okapový chodník + štrková plocha </t>
  </si>
  <si>
    <t>1,308 " obsyp obrubníka</t>
  </si>
  <si>
    <t>181101102.S</t>
  </si>
  <si>
    <t>Úprava pláne v zárezoch v hornine 1-4 so zhutnením</t>
  </si>
  <si>
    <t>2023803082</t>
  </si>
  <si>
    <t>nová asfaltová spevnená plocha na severnej strane</t>
  </si>
  <si>
    <t>4,338</t>
  </si>
  <si>
    <t>273313711.P</t>
  </si>
  <si>
    <t xml:space="preserve">Betón základových dosiek, prostý </t>
  </si>
  <si>
    <t>1910983720</t>
  </si>
  <si>
    <t>0,993</t>
  </si>
  <si>
    <t>1560693016</t>
  </si>
  <si>
    <t>0,198</t>
  </si>
  <si>
    <t>-99091960</t>
  </si>
  <si>
    <t>289971211.S</t>
  </si>
  <si>
    <t>Zhotovenie vrstvy z geotextílie na upravenom povrchu sklon do 1 : 5 , šírky od 0 do 3 m</t>
  </si>
  <si>
    <t>492268001</t>
  </si>
  <si>
    <t xml:space="preserve">okapový chodník </t>
  </si>
  <si>
    <t>14,53</t>
  </si>
  <si>
    <t>693110004500.S</t>
  </si>
  <si>
    <t>Geotextília polypropylénová netkaná 300 g/m2</t>
  </si>
  <si>
    <t>-52141481</t>
  </si>
  <si>
    <t>14,53*1,02 'Prepočítané koeficientom množstva</t>
  </si>
  <si>
    <t>Komunikácie</t>
  </si>
  <si>
    <t>564841111.S</t>
  </si>
  <si>
    <t>Podklad zo štrkodrviny s rozprestretím a zhutnením, po zhutnení hr. 120 mm</t>
  </si>
  <si>
    <t>-897963590</t>
  </si>
  <si>
    <t>567114111.S</t>
  </si>
  <si>
    <t>Podklad z podkladového betónu PB I tr. C 20/25 hr. 100 mm</t>
  </si>
  <si>
    <t>-1549109494</t>
  </si>
  <si>
    <t>573231107.S</t>
  </si>
  <si>
    <t>Postrek asfaltový spojovací bez posypu kamenivom z cestnej emulzie v množstve 0,50 kg/m2</t>
  </si>
  <si>
    <t>713996110</t>
  </si>
  <si>
    <t>577144251.S</t>
  </si>
  <si>
    <t>Asfaltový betón vrstva obrusná AC 11 O v pruhu š. do 3 m z modifik. asfaltu tr. I, po zhutnení hr. 50 mm</t>
  </si>
  <si>
    <t>941754346</t>
  </si>
  <si>
    <t>631571010.P</t>
  </si>
  <si>
    <t>Násyp z kameniva na okapový chodník</t>
  </si>
  <si>
    <t>-1336165872</t>
  </si>
  <si>
    <t>1,453</t>
  </si>
  <si>
    <t>916561112.S</t>
  </si>
  <si>
    <t>Osadenie záhonového alebo parkového obrubníka betón., do lôžka z bet. pros. tr. C 16/20 s bočnou oporou</t>
  </si>
  <si>
    <t>-1816065881</t>
  </si>
  <si>
    <t>29,06</t>
  </si>
  <si>
    <t>592170001800.S</t>
  </si>
  <si>
    <t>Obrubník parkový, lxšxv 1000x50x200 mm, prírodný</t>
  </si>
  <si>
    <t>656875722</t>
  </si>
  <si>
    <t>29,06*1,03 'Prepočítané koeficientom množstva</t>
  </si>
  <si>
    <t>918101112.S</t>
  </si>
  <si>
    <t>Lôžko pod obrubníky, krajníky alebo obruby z dlažobných kociek z betónu prostého tr. C 16/20</t>
  </si>
  <si>
    <t>2099459863</t>
  </si>
  <si>
    <t>okapový chodník + štrková plocha</t>
  </si>
  <si>
    <t>0,581</t>
  </si>
  <si>
    <t>919735111.S</t>
  </si>
  <si>
    <t>Rezanie existujúceho asfaltového krytu alebo podkladu hĺbky do 50 mm</t>
  </si>
  <si>
    <t>391767360</t>
  </si>
  <si>
    <t>7,23</t>
  </si>
  <si>
    <t>919735124.S</t>
  </si>
  <si>
    <t>Rezanie existujúceho betónového krytu alebo podkladu hĺbky nad 150 do 200 mm</t>
  </si>
  <si>
    <t>1100271355</t>
  </si>
  <si>
    <t>12,04</t>
  </si>
  <si>
    <t>1554805915</t>
  </si>
  <si>
    <t>20032913</t>
  </si>
  <si>
    <t>8,726*10</t>
  </si>
  <si>
    <t>-1063167353</t>
  </si>
  <si>
    <t>270583303</t>
  </si>
  <si>
    <t>979089212.S</t>
  </si>
  <si>
    <t>Poplatok za skladovanie - bitúmenové zmesi, uholný decht, dechtové výrobky (17 03 ), ostatné</t>
  </si>
  <si>
    <t>1108826800</t>
  </si>
  <si>
    <t>171209002.S</t>
  </si>
  <si>
    <t>Poplatok za skladovanie - zemina a kamenivo (17 05) ostatné</t>
  </si>
  <si>
    <t>1065208361</t>
  </si>
  <si>
    <t>1172412782</t>
  </si>
  <si>
    <t>R_7220</t>
  </si>
  <si>
    <t>P.č.</t>
  </si>
  <si>
    <t>polož.č.</t>
  </si>
  <si>
    <t>popis</t>
  </si>
  <si>
    <t>m.j.</t>
  </si>
  <si>
    <t>mn.</t>
  </si>
  <si>
    <t>Rozvádzače</t>
  </si>
  <si>
    <t>info</t>
  </si>
  <si>
    <t>Rozvádzač RS oceľoplechového vyhotovenia, 96 modulový, nástenný</t>
  </si>
  <si>
    <t>Káble a vodiče</t>
  </si>
  <si>
    <t xml:space="preserve">CXKH-V-J 3x1,5 B2ca – s1,d1,a1 </t>
  </si>
  <si>
    <t>CYKY-J 5x16</t>
  </si>
  <si>
    <t>CYKY-O 2x1,5</t>
  </si>
  <si>
    <t>CYKY-O 4x1,5</t>
  </si>
  <si>
    <t>CYKY-O 5x1,5</t>
  </si>
  <si>
    <t>CYKY-J,O 3x1,5</t>
  </si>
  <si>
    <t>CYKY-J 3x2,5</t>
  </si>
  <si>
    <t>CYKY-J 5x2,5</t>
  </si>
  <si>
    <t>FTP/4x2x0,5</t>
  </si>
  <si>
    <t xml:space="preserve">CYA 6 mm2 </t>
  </si>
  <si>
    <t xml:space="preserve">CYA 25 mm2 </t>
  </si>
  <si>
    <t>Inštalačný materiál</t>
  </si>
  <si>
    <t>LED exteriérové stropné svietidlo 10 W, IP 44</t>
  </si>
  <si>
    <t>LED interiérové svietidlo závesné do 19 W, IP 20</t>
  </si>
  <si>
    <t>LED interiérové svietidlo závesné do 10 W, IP 20</t>
  </si>
  <si>
    <t>LED interiérové svietidlo do podhľadu (zapustené) do 15 W, IP 20</t>
  </si>
  <si>
    <t>LED interiérové svietidlo nástenné do 10 W, IP 20</t>
  </si>
  <si>
    <t>LED interiérové svietidlo nástenné do 15 W, IP 20</t>
  </si>
  <si>
    <t>LED núdzové svietidlo nástenné 3 W s vlastným zdrojom napájania</t>
  </si>
  <si>
    <t xml:space="preserve">LED núdzové svietidlo nástenné napr. MULTITRIPLE2 - AT.1hB + 1xLED </t>
  </si>
  <si>
    <t xml:space="preserve">LED pás 7,2W/m, 12V </t>
  </si>
  <si>
    <t>lustrový hák vrátane uchytenia</t>
  </si>
  <si>
    <t>lustrová svorka 1,5 mm2</t>
  </si>
  <si>
    <t>trafko k LED pásom 30W, 230V/12V</t>
  </si>
  <si>
    <t>vypínače nástenné</t>
  </si>
  <si>
    <t>senzor pohybu</t>
  </si>
  <si>
    <t>1f zásuvka jednoduchá nástenná 230 V, 16 A, IP20, IP44</t>
  </si>
  <si>
    <t>jednoduchá dátová zásuvka RJ45 montáž na omietku (Datacomb.sk)</t>
  </si>
  <si>
    <t>sada pre núdzovú signalizáciu</t>
  </si>
  <si>
    <t>sporákový vypínač</t>
  </si>
  <si>
    <t>prípojnica potenciálového vyrovnania 1809</t>
  </si>
  <si>
    <t>rozvodná krabica 6455-11</t>
  </si>
  <si>
    <t>upevňovací materiál – klince, skrutky, hmoždinky, príchytky a pod</t>
  </si>
  <si>
    <t>elektroinštalačná rúrka ø 16</t>
  </si>
  <si>
    <t xml:space="preserve">parapetný žľab </t>
  </si>
  <si>
    <t>Bleskozvod a uzemnenie</t>
  </si>
  <si>
    <t>AlMgSi 50, s podperami</t>
  </si>
  <si>
    <t>AlMgSi 50/ PVC zvodové vedenie na zateplení</t>
  </si>
  <si>
    <t>FeZn o 10, zvodové a zemniace vedenie</t>
  </si>
  <si>
    <t>FeZn 30/4 zemniace vedenie vrátane upevnenia</t>
  </si>
  <si>
    <t>skúšobná svorka SZ</t>
  </si>
  <si>
    <t xml:space="preserve">ochranný uholník OU 1,7m </t>
  </si>
  <si>
    <t xml:space="preserve">držiak uholníka DU kl-3 </t>
  </si>
  <si>
    <r>
      <t xml:space="preserve">zberacia tyč JP20, dĺžky 2m+2x betonový podstavec </t>
    </r>
    <r>
      <rPr>
        <sz val="8"/>
        <rFont val="Calibri"/>
        <family val="2"/>
        <charset val="238"/>
      </rPr>
      <t>ø</t>
    </r>
    <r>
      <rPr>
        <sz val="8"/>
        <rFont val="Arial CE"/>
        <family val="2"/>
        <charset val="238"/>
      </rPr>
      <t>330</t>
    </r>
  </si>
  <si>
    <t>Popisný štítok</t>
  </si>
  <si>
    <t xml:space="preserve">upevňovací materiál pre zvodové vedenie na fasáde a jeho príslušenstva </t>
  </si>
  <si>
    <t>Svorky</t>
  </si>
  <si>
    <t>Výkop a zásyp ryhy o rozmere 35x70 cm</t>
  </si>
  <si>
    <t>demontáž existujúcej vnútornrj elektroinštalácie a bleskozvodu</t>
  </si>
  <si>
    <t>vŕtanie otvorov cez stenu, pripevnenie káblov, osadenie svietidiel a pod</t>
  </si>
  <si>
    <t>ukončenie káblov, pripojenie vodičov doplnkového pospájania a uzemnenia</t>
  </si>
  <si>
    <t>montáž bleskozvodu</t>
  </si>
  <si>
    <t>HL.XI.</t>
  </si>
  <si>
    <t>Odborná prehliadka a skúška</t>
  </si>
  <si>
    <t>inf.c.</t>
  </si>
  <si>
    <t>Rozpojovacia a istiaca skriňa SR4, HASMA, SR4 – 2/3</t>
  </si>
  <si>
    <t>Konex</t>
  </si>
  <si>
    <t>úprava betónového základu pod SR4</t>
  </si>
  <si>
    <t>Uzemnenie RE</t>
  </si>
  <si>
    <r>
      <t xml:space="preserve">FeZn </t>
    </r>
    <r>
      <rPr>
        <sz val="9"/>
        <rFont val="Arial"/>
        <charset val="238"/>
      </rPr>
      <t>ø</t>
    </r>
    <r>
      <rPr>
        <sz val="9"/>
        <rFont val="Arial CE"/>
        <family val="2"/>
        <charset val="238"/>
      </rPr>
      <t>10</t>
    </r>
  </si>
  <si>
    <t>HL. XI.</t>
  </si>
  <si>
    <t>ukončenie káblov, uvedenie zariadenia do prevádzky</t>
  </si>
  <si>
    <t>demontáž exist. skrine RIS a ekolog.sprac. odpadu</t>
  </si>
  <si>
    <t>elektromerový rozvádzač RE, HASMA</t>
  </si>
  <si>
    <t>kábel NAYY-J 4x25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</si>
</sst>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Calibri"/>
      <family val="2"/>
      <charset val="238"/>
    </font>
    <font>
      <sz val="9"/>
      <name val="Arial"/>
      <charset val="238"/>
    </font>
    <font>
      <b/>
      <sz val="9"/>
      <name val="Arial CE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8" fillId="0" borderId="0" applyNumberFormat="0" applyFill="0" applyBorder="0" applyAlignment="0" applyProtection="0"/>
    <xf numFmtId="0" fontId="39" fillId="0" borderId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30" fillId="0" borderId="0" xfId="1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6" fillId="3" borderId="19" xfId="0" applyFont="1" applyFill="1" applyBorder="1" applyAlignment="1" applyProtection="1">
      <alignment horizontal="left" vertical="center"/>
      <protection locked="0"/>
    </xf>
    <xf numFmtId="0" fontId="36" fillId="0" borderId="20" xfId="0" applyFont="1" applyBorder="1" applyAlignment="1">
      <alignment horizontal="center"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0" fontId="40" fillId="0" borderId="0" xfId="2" applyFont="1" applyAlignment="1">
      <alignment horizontal="center"/>
    </xf>
    <xf numFmtId="0" fontId="41" fillId="0" borderId="0" xfId="2" applyFont="1" applyAlignment="1">
      <alignment horizontal="center"/>
    </xf>
    <xf numFmtId="0" fontId="41" fillId="0" borderId="0" xfId="2" applyFont="1"/>
    <xf numFmtId="0" fontId="42" fillId="0" borderId="23" xfId="2" applyFont="1" applyBorder="1"/>
    <xf numFmtId="0" fontId="42" fillId="0" borderId="23" xfId="2" applyFont="1" applyBorder="1" applyAlignment="1">
      <alignment horizontal="center"/>
    </xf>
    <xf numFmtId="0" fontId="42" fillId="0" borderId="0" xfId="2" applyFont="1"/>
    <xf numFmtId="0" fontId="42" fillId="0" borderId="0" xfId="2" applyFont="1" applyAlignment="1">
      <alignment horizontal="center"/>
    </xf>
    <xf numFmtId="0" fontId="39" fillId="0" borderId="0" xfId="2"/>
    <xf numFmtId="0" fontId="40" fillId="0" borderId="24" xfId="2" applyFont="1" applyBorder="1" applyAlignment="1">
      <alignment horizontal="center"/>
    </xf>
    <xf numFmtId="0" fontId="39" fillId="0" borderId="0" xfId="2" applyAlignment="1">
      <alignment horizontal="center"/>
    </xf>
    <xf numFmtId="4" fontId="39" fillId="0" borderId="0" xfId="2" applyNumberFormat="1"/>
    <xf numFmtId="3" fontId="39" fillId="0" borderId="0" xfId="2" applyNumberFormat="1"/>
    <xf numFmtId="3" fontId="41" fillId="0" borderId="0" xfId="2" applyNumberFormat="1" applyFont="1" applyAlignment="1">
      <alignment horizontal="center"/>
    </xf>
    <xf numFmtId="4" fontId="43" fillId="0" borderId="0" xfId="2" applyNumberFormat="1" applyFont="1"/>
    <xf numFmtId="4" fontId="41" fillId="0" borderId="0" xfId="2" applyNumberFormat="1" applyFont="1"/>
    <xf numFmtId="3" fontId="41" fillId="0" borderId="0" xfId="2" applyNumberFormat="1" applyFont="1"/>
    <xf numFmtId="0" fontId="40" fillId="0" borderId="25" xfId="2" applyFont="1" applyBorder="1" applyAlignment="1">
      <alignment horizontal="center"/>
    </xf>
    <xf numFmtId="0" fontId="44" fillId="0" borderId="0" xfId="2" applyFont="1" applyAlignment="1">
      <alignment horizontal="center"/>
    </xf>
    <xf numFmtId="0" fontId="43" fillId="0" borderId="0" xfId="2" applyFont="1"/>
    <xf numFmtId="0" fontId="45" fillId="0" borderId="0" xfId="2" applyFont="1"/>
    <xf numFmtId="0" fontId="40" fillId="0" borderId="0" xfId="2" applyFont="1"/>
    <xf numFmtId="4" fontId="40" fillId="0" borderId="0" xfId="2" applyNumberFormat="1" applyFont="1"/>
    <xf numFmtId="0" fontId="46" fillId="0" borderId="0" xfId="2" applyFont="1" applyAlignment="1">
      <alignment horizontal="center"/>
    </xf>
    <xf numFmtId="4" fontId="46" fillId="0" borderId="0" xfId="2" applyNumberFormat="1" applyFont="1"/>
    <xf numFmtId="168" fontId="40" fillId="0" borderId="0" xfId="2" applyNumberFormat="1" applyFont="1" applyAlignment="1">
      <alignment horizontal="center"/>
    </xf>
    <xf numFmtId="168" fontId="41" fillId="0" borderId="0" xfId="2" applyNumberFormat="1" applyFont="1" applyAlignment="1">
      <alignment horizontal="center"/>
    </xf>
    <xf numFmtId="168" fontId="41" fillId="0" borderId="0" xfId="2" applyNumberFormat="1" applyFont="1" applyAlignment="1">
      <alignment horizontal="left"/>
    </xf>
    <xf numFmtId="0" fontId="42" fillId="0" borderId="25" xfId="2" applyFont="1" applyBorder="1"/>
    <xf numFmtId="0" fontId="42" fillId="0" borderId="25" xfId="2" applyFont="1" applyBorder="1" applyAlignment="1">
      <alignment horizontal="center"/>
    </xf>
    <xf numFmtId="2" fontId="42" fillId="0" borderId="0" xfId="2" applyNumberFormat="1" applyFont="1"/>
    <xf numFmtId="2" fontId="42" fillId="0" borderId="0" xfId="2" applyNumberFormat="1" applyFont="1" applyAlignment="1">
      <alignment horizontal="center"/>
    </xf>
    <xf numFmtId="0" fontId="42" fillId="0" borderId="26" xfId="2" applyFont="1" applyBorder="1" applyAlignment="1">
      <alignment horizontal="center"/>
    </xf>
    <xf numFmtId="2" fontId="39" fillId="0" borderId="0" xfId="2" applyNumberFormat="1"/>
    <xf numFmtId="0" fontId="44" fillId="0" borderId="0" xfId="2" applyFont="1"/>
    <xf numFmtId="2" fontId="41" fillId="0" borderId="0" xfId="2" applyNumberFormat="1" applyFont="1"/>
    <xf numFmtId="3" fontId="42" fillId="0" borderId="0" xfId="2" applyNumberFormat="1" applyFont="1"/>
    <xf numFmtId="2" fontId="40" fillId="0" borderId="0" xfId="2" applyNumberFormat="1" applyFont="1"/>
    <xf numFmtId="3" fontId="40" fillId="0" borderId="0" xfId="2" applyNumberFormat="1" applyFont="1"/>
    <xf numFmtId="2" fontId="49" fillId="0" borderId="0" xfId="2" applyNumberFormat="1" applyFont="1"/>
    <xf numFmtId="2" fontId="44" fillId="0" borderId="0" xfId="2" applyNumberFormat="1" applyFont="1"/>
    <xf numFmtId="2" fontId="50" fillId="0" borderId="0" xfId="2" applyNumberFormat="1" applyFont="1"/>
    <xf numFmtId="0" fontId="44" fillId="0" borderId="0" xfId="2" applyFont="1" applyAlignment="1">
      <alignment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2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4" fontId="41" fillId="0" borderId="0" xfId="2" applyNumberFormat="1" applyFont="1" applyAlignment="1">
      <alignment horizontal="center"/>
    </xf>
  </cellXfs>
  <cellStyles count="3">
    <cellStyle name="Hypertextové prepojenie" xfId="1" builtinId="8"/>
    <cellStyle name="Normálna" xfId="0" builtinId="0" customBuiltin="1"/>
    <cellStyle name="Normálna 2" xfId="2" xr:uid="{07BE7585-D2BA-4DB3-96FC-D8112E93114A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2"/>
  <sheetViews>
    <sheetView showGridLines="0" topLeftCell="A102" workbookViewId="0">
      <selection activeCell="B3" sqref="B3:AP7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68" t="s">
        <v>5</v>
      </c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82" t="s">
        <v>1482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R5" s="20"/>
      <c r="BE5" s="279" t="s">
        <v>13</v>
      </c>
      <c r="BS5" s="17" t="s">
        <v>6</v>
      </c>
    </row>
    <row r="6" spans="1:74" s="1" customFormat="1" ht="36.950000000000003" customHeight="1">
      <c r="B6" s="20"/>
      <c r="D6" s="26" t="s">
        <v>14</v>
      </c>
      <c r="K6" s="283" t="s">
        <v>15</v>
      </c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R6" s="20"/>
      <c r="BE6" s="280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/>
      <c r="AR7" s="20"/>
      <c r="BE7" s="280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8"/>
      <c r="AR8" s="20"/>
      <c r="BE8" s="280"/>
      <c r="BS8" s="17" t="s">
        <v>6</v>
      </c>
    </row>
    <row r="9" spans="1:74" s="1" customFormat="1" ht="14.45" customHeight="1">
      <c r="B9" s="20"/>
      <c r="AR9" s="20"/>
      <c r="BE9" s="280"/>
      <c r="BS9" s="17" t="s">
        <v>6</v>
      </c>
    </row>
    <row r="10" spans="1:74" s="1" customFormat="1" ht="12" customHeight="1">
      <c r="B10" s="20"/>
      <c r="D10" s="27" t="s">
        <v>21</v>
      </c>
      <c r="AK10" s="27" t="s">
        <v>22</v>
      </c>
      <c r="AN10" s="25"/>
      <c r="AR10" s="20"/>
      <c r="BE10" s="280"/>
      <c r="BS10" s="17" t="s">
        <v>6</v>
      </c>
    </row>
    <row r="11" spans="1:74" s="1" customFormat="1" ht="18.399999999999999" customHeight="1">
      <c r="B11" s="20"/>
      <c r="E11" s="25" t="s">
        <v>23</v>
      </c>
      <c r="AK11" s="27" t="s">
        <v>24</v>
      </c>
      <c r="AN11" s="25"/>
      <c r="AR11" s="20"/>
      <c r="BE11" s="280"/>
      <c r="BS11" s="17" t="s">
        <v>6</v>
      </c>
    </row>
    <row r="12" spans="1:74" s="1" customFormat="1" ht="6.95" customHeight="1">
      <c r="B12" s="20"/>
      <c r="AR12" s="20"/>
      <c r="BE12" s="280"/>
      <c r="BS12" s="17" t="s">
        <v>6</v>
      </c>
    </row>
    <row r="13" spans="1:74" s="1" customFormat="1" ht="12" customHeight="1">
      <c r="B13" s="20"/>
      <c r="D13" s="27" t="s">
        <v>25</v>
      </c>
      <c r="AK13" s="27" t="s">
        <v>22</v>
      </c>
      <c r="AN13" s="29"/>
      <c r="AR13" s="20"/>
      <c r="BE13" s="280"/>
      <c r="BS13" s="17" t="s">
        <v>6</v>
      </c>
    </row>
    <row r="14" spans="1:74" ht="12.75">
      <c r="B14" s="20"/>
      <c r="E14" s="284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7" t="s">
        <v>24</v>
      </c>
      <c r="AN14" s="29"/>
      <c r="AR14" s="20"/>
      <c r="BE14" s="280"/>
      <c r="BS14" s="17" t="s">
        <v>6</v>
      </c>
    </row>
    <row r="15" spans="1:74" s="1" customFormat="1" ht="6.95" customHeight="1">
      <c r="B15" s="20"/>
      <c r="AR15" s="20"/>
      <c r="BE15" s="280"/>
      <c r="BS15" s="17" t="s">
        <v>3</v>
      </c>
    </row>
    <row r="16" spans="1:74" s="1" customFormat="1" ht="12" customHeight="1">
      <c r="B16" s="20"/>
      <c r="D16" s="27" t="s">
        <v>26</v>
      </c>
      <c r="AK16" s="27" t="s">
        <v>22</v>
      </c>
      <c r="AN16" s="25" t="s">
        <v>1</v>
      </c>
      <c r="AR16" s="20"/>
      <c r="BE16" s="280"/>
      <c r="BS16" s="17" t="s">
        <v>3</v>
      </c>
    </row>
    <row r="17" spans="1:71" s="1" customFormat="1" ht="18.399999999999999" customHeight="1">
      <c r="B17" s="20"/>
      <c r="E17" s="25" t="s">
        <v>27</v>
      </c>
      <c r="AK17" s="27" t="s">
        <v>24</v>
      </c>
      <c r="AN17" s="25" t="s">
        <v>1</v>
      </c>
      <c r="AR17" s="20"/>
      <c r="BE17" s="280"/>
      <c r="BS17" s="17" t="s">
        <v>28</v>
      </c>
    </row>
    <row r="18" spans="1:71" s="1" customFormat="1" ht="6.95" customHeight="1">
      <c r="B18" s="20"/>
      <c r="AR18" s="20"/>
      <c r="BE18" s="280"/>
      <c r="BS18" s="17" t="s">
        <v>6</v>
      </c>
    </row>
    <row r="19" spans="1:71" s="1" customFormat="1" ht="12" customHeight="1">
      <c r="B19" s="20"/>
      <c r="D19" s="27" t="s">
        <v>29</v>
      </c>
      <c r="AK19" s="27" t="s">
        <v>22</v>
      </c>
      <c r="AN19" s="25" t="s">
        <v>1</v>
      </c>
      <c r="AR19" s="20"/>
      <c r="BE19" s="280"/>
      <c r="BS19" s="17" t="s">
        <v>6</v>
      </c>
    </row>
    <row r="20" spans="1:71" s="1" customFormat="1" ht="18.399999999999999" customHeight="1">
      <c r="B20" s="20"/>
      <c r="E20" s="25" t="s">
        <v>30</v>
      </c>
      <c r="AK20" s="27" t="s">
        <v>24</v>
      </c>
      <c r="AN20" s="25" t="s">
        <v>1</v>
      </c>
      <c r="AR20" s="20"/>
      <c r="BE20" s="280"/>
      <c r="BS20" s="17" t="s">
        <v>28</v>
      </c>
    </row>
    <row r="21" spans="1:71" s="1" customFormat="1" ht="6.95" customHeight="1">
      <c r="B21" s="20"/>
      <c r="AR21" s="20"/>
      <c r="BE21" s="280"/>
    </row>
    <row r="22" spans="1:71" s="1" customFormat="1" ht="12" customHeight="1">
      <c r="B22" s="20"/>
      <c r="D22" s="27" t="s">
        <v>31</v>
      </c>
      <c r="AR22" s="20"/>
      <c r="BE22" s="280"/>
    </row>
    <row r="23" spans="1:71" s="1" customFormat="1" ht="16.5" customHeight="1">
      <c r="B23" s="20"/>
      <c r="E23" s="286" t="s">
        <v>1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R23" s="20"/>
      <c r="BE23" s="280"/>
    </row>
    <row r="24" spans="1:71" s="1" customFormat="1" ht="6.95" customHeight="1">
      <c r="B24" s="20"/>
      <c r="AR24" s="20"/>
      <c r="BE24" s="280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0"/>
    </row>
    <row r="26" spans="1:71" s="2" customFormat="1" ht="25.9" customHeight="1">
      <c r="A26" s="32"/>
      <c r="B26" s="33"/>
      <c r="C26" s="32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87">
        <f>ROUND(AG94,2)</f>
        <v>0</v>
      </c>
      <c r="AL26" s="288"/>
      <c r="AM26" s="288"/>
      <c r="AN26" s="288"/>
      <c r="AO26" s="288"/>
      <c r="AP26" s="32"/>
      <c r="AQ26" s="32"/>
      <c r="AR26" s="33"/>
      <c r="BE26" s="280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80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89" t="s">
        <v>33</v>
      </c>
      <c r="M28" s="289"/>
      <c r="N28" s="289"/>
      <c r="O28" s="289"/>
      <c r="P28" s="289"/>
      <c r="Q28" s="32"/>
      <c r="R28" s="32"/>
      <c r="S28" s="32"/>
      <c r="T28" s="32"/>
      <c r="U28" s="32"/>
      <c r="V28" s="32"/>
      <c r="W28" s="289" t="s">
        <v>34</v>
      </c>
      <c r="X28" s="289"/>
      <c r="Y28" s="289"/>
      <c r="Z28" s="289"/>
      <c r="AA28" s="289"/>
      <c r="AB28" s="289"/>
      <c r="AC28" s="289"/>
      <c r="AD28" s="289"/>
      <c r="AE28" s="289"/>
      <c r="AF28" s="32"/>
      <c r="AG28" s="32"/>
      <c r="AH28" s="32"/>
      <c r="AI28" s="32"/>
      <c r="AJ28" s="32"/>
      <c r="AK28" s="289" t="s">
        <v>35</v>
      </c>
      <c r="AL28" s="289"/>
      <c r="AM28" s="289"/>
      <c r="AN28" s="289"/>
      <c r="AO28" s="289"/>
      <c r="AP28" s="32"/>
      <c r="AQ28" s="32"/>
      <c r="AR28" s="33"/>
      <c r="BE28" s="280"/>
    </row>
    <row r="29" spans="1:71" s="3" customFormat="1" ht="14.45" customHeight="1">
      <c r="B29" s="37"/>
      <c r="D29" s="27" t="s">
        <v>36</v>
      </c>
      <c r="F29" s="27" t="s">
        <v>37</v>
      </c>
      <c r="L29" s="292">
        <v>0.2</v>
      </c>
      <c r="M29" s="291"/>
      <c r="N29" s="291"/>
      <c r="O29" s="291"/>
      <c r="P29" s="291"/>
      <c r="W29" s="290">
        <f>ROUND(AZ94, 2)</f>
        <v>0</v>
      </c>
      <c r="X29" s="291"/>
      <c r="Y29" s="291"/>
      <c r="Z29" s="291"/>
      <c r="AA29" s="291"/>
      <c r="AB29" s="291"/>
      <c r="AC29" s="291"/>
      <c r="AD29" s="291"/>
      <c r="AE29" s="291"/>
      <c r="AK29" s="290">
        <f>ROUND(AV94, 2)</f>
        <v>0</v>
      </c>
      <c r="AL29" s="291"/>
      <c r="AM29" s="291"/>
      <c r="AN29" s="291"/>
      <c r="AO29" s="291"/>
      <c r="AR29" s="37"/>
      <c r="BE29" s="281"/>
    </row>
    <row r="30" spans="1:71" s="3" customFormat="1" ht="14.45" customHeight="1">
      <c r="B30" s="37"/>
      <c r="F30" s="27" t="s">
        <v>38</v>
      </c>
      <c r="L30" s="292">
        <v>0.2</v>
      </c>
      <c r="M30" s="291"/>
      <c r="N30" s="291"/>
      <c r="O30" s="291"/>
      <c r="P30" s="291"/>
      <c r="W30" s="290">
        <f>ROUND(BA94, 2)</f>
        <v>0</v>
      </c>
      <c r="X30" s="291"/>
      <c r="Y30" s="291"/>
      <c r="Z30" s="291"/>
      <c r="AA30" s="291"/>
      <c r="AB30" s="291"/>
      <c r="AC30" s="291"/>
      <c r="AD30" s="291"/>
      <c r="AE30" s="291"/>
      <c r="AK30" s="290">
        <f>ROUND(AW94, 2)</f>
        <v>0</v>
      </c>
      <c r="AL30" s="291"/>
      <c r="AM30" s="291"/>
      <c r="AN30" s="291"/>
      <c r="AO30" s="291"/>
      <c r="AR30" s="37"/>
      <c r="BE30" s="281"/>
    </row>
    <row r="31" spans="1:71" s="3" customFormat="1" ht="14.45" hidden="1" customHeight="1">
      <c r="B31" s="37"/>
      <c r="F31" s="27" t="s">
        <v>39</v>
      </c>
      <c r="L31" s="292">
        <v>0.2</v>
      </c>
      <c r="M31" s="291"/>
      <c r="N31" s="291"/>
      <c r="O31" s="291"/>
      <c r="P31" s="291"/>
      <c r="W31" s="290">
        <f>ROUND(BB94, 2)</f>
        <v>0</v>
      </c>
      <c r="X31" s="291"/>
      <c r="Y31" s="291"/>
      <c r="Z31" s="291"/>
      <c r="AA31" s="291"/>
      <c r="AB31" s="291"/>
      <c r="AC31" s="291"/>
      <c r="AD31" s="291"/>
      <c r="AE31" s="291"/>
      <c r="AK31" s="290">
        <v>0</v>
      </c>
      <c r="AL31" s="291"/>
      <c r="AM31" s="291"/>
      <c r="AN31" s="291"/>
      <c r="AO31" s="291"/>
      <c r="AR31" s="37"/>
      <c r="BE31" s="281"/>
    </row>
    <row r="32" spans="1:71" s="3" customFormat="1" ht="14.45" hidden="1" customHeight="1">
      <c r="B32" s="37"/>
      <c r="F32" s="27" t="s">
        <v>40</v>
      </c>
      <c r="L32" s="292">
        <v>0.2</v>
      </c>
      <c r="M32" s="291"/>
      <c r="N32" s="291"/>
      <c r="O32" s="291"/>
      <c r="P32" s="291"/>
      <c r="W32" s="290">
        <f>ROUND(BC94, 2)</f>
        <v>0</v>
      </c>
      <c r="X32" s="291"/>
      <c r="Y32" s="291"/>
      <c r="Z32" s="291"/>
      <c r="AA32" s="291"/>
      <c r="AB32" s="291"/>
      <c r="AC32" s="291"/>
      <c r="AD32" s="291"/>
      <c r="AE32" s="291"/>
      <c r="AK32" s="290">
        <v>0</v>
      </c>
      <c r="AL32" s="291"/>
      <c r="AM32" s="291"/>
      <c r="AN32" s="291"/>
      <c r="AO32" s="291"/>
      <c r="AR32" s="37"/>
      <c r="BE32" s="281"/>
    </row>
    <row r="33" spans="1:57" s="3" customFormat="1" ht="14.45" hidden="1" customHeight="1">
      <c r="B33" s="37"/>
      <c r="F33" s="27" t="s">
        <v>41</v>
      </c>
      <c r="L33" s="292">
        <v>0</v>
      </c>
      <c r="M33" s="291"/>
      <c r="N33" s="291"/>
      <c r="O33" s="291"/>
      <c r="P33" s="291"/>
      <c r="W33" s="290">
        <f>ROUND(BD94, 2)</f>
        <v>0</v>
      </c>
      <c r="X33" s="291"/>
      <c r="Y33" s="291"/>
      <c r="Z33" s="291"/>
      <c r="AA33" s="291"/>
      <c r="AB33" s="291"/>
      <c r="AC33" s="291"/>
      <c r="AD33" s="291"/>
      <c r="AE33" s="291"/>
      <c r="AK33" s="290">
        <v>0</v>
      </c>
      <c r="AL33" s="291"/>
      <c r="AM33" s="291"/>
      <c r="AN33" s="291"/>
      <c r="AO33" s="291"/>
      <c r="AR33" s="37"/>
      <c r="BE33" s="281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80"/>
    </row>
    <row r="35" spans="1:57" s="2" customFormat="1" ht="25.9" customHeight="1">
      <c r="A35" s="32"/>
      <c r="B35" s="33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67" t="s">
        <v>44</v>
      </c>
      <c r="Y35" s="265"/>
      <c r="Z35" s="265"/>
      <c r="AA35" s="265"/>
      <c r="AB35" s="265"/>
      <c r="AC35" s="40"/>
      <c r="AD35" s="40"/>
      <c r="AE35" s="40"/>
      <c r="AF35" s="40"/>
      <c r="AG35" s="40"/>
      <c r="AH35" s="40"/>
      <c r="AI35" s="40"/>
      <c r="AJ35" s="40"/>
      <c r="AK35" s="264">
        <f>SUM(AK26:AK33)</f>
        <v>0</v>
      </c>
      <c r="AL35" s="265"/>
      <c r="AM35" s="265"/>
      <c r="AN35" s="265"/>
      <c r="AO35" s="266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47</v>
      </c>
      <c r="AI60" s="35"/>
      <c r="AJ60" s="35"/>
      <c r="AK60" s="35"/>
      <c r="AL60" s="35"/>
      <c r="AM60" s="45" t="s">
        <v>48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47</v>
      </c>
      <c r="AI75" s="35"/>
      <c r="AJ75" s="35"/>
      <c r="AK75" s="35"/>
      <c r="AL75" s="35"/>
      <c r="AM75" s="45" t="s">
        <v>48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12</v>
      </c>
      <c r="L84" s="4" t="str">
        <f>K5</f>
        <v>R_7220</v>
      </c>
      <c r="AR84" s="51"/>
    </row>
    <row r="85" spans="1:91" s="5" customFormat="1" ht="36.950000000000003" customHeight="1">
      <c r="B85" s="52"/>
      <c r="C85" s="53" t="s">
        <v>14</v>
      </c>
      <c r="L85" s="295" t="str">
        <f>K6</f>
        <v>Džemo  - Komunitná kaviareň</v>
      </c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18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Košice, Sídlisko KVP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20</v>
      </c>
      <c r="AJ87" s="32"/>
      <c r="AK87" s="32"/>
      <c r="AL87" s="32"/>
      <c r="AM87" s="276" t="str">
        <f>IF(AN8= "","",AN8)</f>
        <v/>
      </c>
      <c r="AN87" s="276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21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Mestská časť Košice - Sídlisko KVP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26</v>
      </c>
      <c r="AJ89" s="32"/>
      <c r="AK89" s="32"/>
      <c r="AL89" s="32"/>
      <c r="AM89" s="274" t="str">
        <f>IF(E17="","",E17)</f>
        <v>ARZ architektonické štúdio</v>
      </c>
      <c r="AN89" s="275"/>
      <c r="AO89" s="275"/>
      <c r="AP89" s="275"/>
      <c r="AQ89" s="32"/>
      <c r="AR89" s="33"/>
      <c r="AS89" s="258" t="s">
        <v>52</v>
      </c>
      <c r="AT89" s="259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25</v>
      </c>
      <c r="D90" s="32"/>
      <c r="E90" s="32"/>
      <c r="F90" s="32"/>
      <c r="G90" s="32"/>
      <c r="H90" s="32"/>
      <c r="I90" s="32"/>
      <c r="J90" s="32"/>
      <c r="K90" s="32"/>
      <c r="L90" s="4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29</v>
      </c>
      <c r="AJ90" s="32"/>
      <c r="AK90" s="32"/>
      <c r="AL90" s="32"/>
      <c r="AM90" s="274" t="str">
        <f>IF(E20="","",E20)</f>
        <v xml:space="preserve"> </v>
      </c>
      <c r="AN90" s="275"/>
      <c r="AO90" s="275"/>
      <c r="AP90" s="275"/>
      <c r="AQ90" s="32"/>
      <c r="AR90" s="33"/>
      <c r="AS90" s="260"/>
      <c r="AT90" s="261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60"/>
      <c r="AT91" s="261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98" t="s">
        <v>53</v>
      </c>
      <c r="D92" s="273"/>
      <c r="E92" s="273"/>
      <c r="F92" s="273"/>
      <c r="G92" s="273"/>
      <c r="H92" s="60"/>
      <c r="I92" s="277" t="s">
        <v>54</v>
      </c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2" t="s">
        <v>55</v>
      </c>
      <c r="AH92" s="273"/>
      <c r="AI92" s="273"/>
      <c r="AJ92" s="273"/>
      <c r="AK92" s="273"/>
      <c r="AL92" s="273"/>
      <c r="AM92" s="273"/>
      <c r="AN92" s="277" t="s">
        <v>56</v>
      </c>
      <c r="AO92" s="273"/>
      <c r="AP92" s="278"/>
      <c r="AQ92" s="61" t="s">
        <v>57</v>
      </c>
      <c r="AR92" s="33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97">
        <f>ROUND(AG95+SUM(AG107:AG110),2)</f>
        <v>0</v>
      </c>
      <c r="AH94" s="297"/>
      <c r="AI94" s="297"/>
      <c r="AJ94" s="297"/>
      <c r="AK94" s="297"/>
      <c r="AL94" s="297"/>
      <c r="AM94" s="297"/>
      <c r="AN94" s="257">
        <f t="shared" ref="AN94:AN110" si="0">SUM(AG94,AT94)</f>
        <v>0</v>
      </c>
      <c r="AO94" s="257"/>
      <c r="AP94" s="257"/>
      <c r="AQ94" s="72" t="s">
        <v>1</v>
      </c>
      <c r="AR94" s="68"/>
      <c r="AS94" s="73">
        <f>ROUND(AS95+SUM(AS107:AS110),2)</f>
        <v>0</v>
      </c>
      <c r="AT94" s="74">
        <f t="shared" ref="AT94:AT110" si="1">ROUND(SUM(AV94:AW94),2)</f>
        <v>0</v>
      </c>
      <c r="AU94" s="75">
        <f>ROUND(AU95+SUM(AU107:AU110),5)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ROUND(AZ95+SUM(AZ107:AZ110),2)</f>
        <v>0</v>
      </c>
      <c r="BA94" s="74">
        <f>ROUND(BA95+SUM(BA107:BA110),2)</f>
        <v>0</v>
      </c>
      <c r="BB94" s="74">
        <f>ROUND(BB95+SUM(BB107:BB110),2)</f>
        <v>0</v>
      </c>
      <c r="BC94" s="74">
        <f>ROUND(BC95+SUM(BC107:BC110),2)</f>
        <v>0</v>
      </c>
      <c r="BD94" s="76">
        <f>ROUND(BD95+SUM(BD107:BD110),2)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B95" s="79"/>
      <c r="C95" s="80"/>
      <c r="D95" s="294" t="s">
        <v>76</v>
      </c>
      <c r="E95" s="294"/>
      <c r="F95" s="294"/>
      <c r="G95" s="294"/>
      <c r="H95" s="294"/>
      <c r="I95" s="81"/>
      <c r="J95" s="294" t="s">
        <v>77</v>
      </c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70">
        <f>ROUND(AG96+SUM(AG104:AG106),2)</f>
        <v>0</v>
      </c>
      <c r="AH95" s="256"/>
      <c r="AI95" s="256"/>
      <c r="AJ95" s="256"/>
      <c r="AK95" s="256"/>
      <c r="AL95" s="256"/>
      <c r="AM95" s="256"/>
      <c r="AN95" s="255">
        <f t="shared" si="0"/>
        <v>0</v>
      </c>
      <c r="AO95" s="256"/>
      <c r="AP95" s="256"/>
      <c r="AQ95" s="82" t="s">
        <v>78</v>
      </c>
      <c r="AR95" s="79"/>
      <c r="AS95" s="83">
        <f>ROUND(AS96+SUM(AS104:AS106),2)</f>
        <v>0</v>
      </c>
      <c r="AT95" s="84">
        <f t="shared" si="1"/>
        <v>0</v>
      </c>
      <c r="AU95" s="85">
        <f>ROUND(AU96+SUM(AU104:AU106),5)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ROUND(AZ96+SUM(AZ104:AZ106),2)</f>
        <v>0</v>
      </c>
      <c r="BA95" s="84">
        <f>ROUND(BA96+SUM(BA104:BA106),2)</f>
        <v>0</v>
      </c>
      <c r="BB95" s="84">
        <f>ROUND(BB96+SUM(BB104:BB106),2)</f>
        <v>0</v>
      </c>
      <c r="BC95" s="84">
        <f>ROUND(BC96+SUM(BC104:BC106),2)</f>
        <v>0</v>
      </c>
      <c r="BD95" s="86">
        <f>ROUND(BD96+SUM(BD104:BD106),2)</f>
        <v>0</v>
      </c>
      <c r="BS95" s="87" t="s">
        <v>71</v>
      </c>
      <c r="BT95" s="87" t="s">
        <v>79</v>
      </c>
      <c r="BU95" s="87" t="s">
        <v>73</v>
      </c>
      <c r="BV95" s="87" t="s">
        <v>74</v>
      </c>
      <c r="BW95" s="87" t="s">
        <v>80</v>
      </c>
      <c r="BX95" s="87" t="s">
        <v>4</v>
      </c>
      <c r="CL95" s="87" t="s">
        <v>1</v>
      </c>
      <c r="CM95" s="87" t="s">
        <v>72</v>
      </c>
    </row>
    <row r="96" spans="1:91" s="4" customFormat="1" ht="16.5" customHeight="1">
      <c r="B96" s="51"/>
      <c r="C96" s="10"/>
      <c r="D96" s="10"/>
      <c r="E96" s="293" t="s">
        <v>81</v>
      </c>
      <c r="F96" s="293"/>
      <c r="G96" s="293"/>
      <c r="H96" s="293"/>
      <c r="I96" s="293"/>
      <c r="J96" s="10"/>
      <c r="K96" s="293" t="s">
        <v>82</v>
      </c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71">
        <f>ROUND(SUM(AG97:AG103),2)</f>
        <v>0</v>
      </c>
      <c r="AH96" s="263"/>
      <c r="AI96" s="263"/>
      <c r="AJ96" s="263"/>
      <c r="AK96" s="263"/>
      <c r="AL96" s="263"/>
      <c r="AM96" s="263"/>
      <c r="AN96" s="262">
        <f t="shared" si="0"/>
        <v>0</v>
      </c>
      <c r="AO96" s="263"/>
      <c r="AP96" s="263"/>
      <c r="AQ96" s="88" t="s">
        <v>83</v>
      </c>
      <c r="AR96" s="51"/>
      <c r="AS96" s="89">
        <f>ROUND(SUM(AS97:AS103),2)</f>
        <v>0</v>
      </c>
      <c r="AT96" s="90">
        <f t="shared" si="1"/>
        <v>0</v>
      </c>
      <c r="AU96" s="91">
        <f>ROUND(SUM(AU97:AU103),5)</f>
        <v>0</v>
      </c>
      <c r="AV96" s="90">
        <f>ROUND(AZ96*L29,2)</f>
        <v>0</v>
      </c>
      <c r="AW96" s="90">
        <f>ROUND(BA96*L30,2)</f>
        <v>0</v>
      </c>
      <c r="AX96" s="90">
        <f>ROUND(BB96*L29,2)</f>
        <v>0</v>
      </c>
      <c r="AY96" s="90">
        <f>ROUND(BC96*L30,2)</f>
        <v>0</v>
      </c>
      <c r="AZ96" s="90">
        <f>ROUND(SUM(AZ97:AZ103),2)</f>
        <v>0</v>
      </c>
      <c r="BA96" s="90">
        <f>ROUND(SUM(BA97:BA103),2)</f>
        <v>0</v>
      </c>
      <c r="BB96" s="90">
        <f>ROUND(SUM(BB97:BB103),2)</f>
        <v>0</v>
      </c>
      <c r="BC96" s="90">
        <f>ROUND(SUM(BC97:BC103),2)</f>
        <v>0</v>
      </c>
      <c r="BD96" s="92">
        <f>ROUND(SUM(BD97:BD103),2)</f>
        <v>0</v>
      </c>
      <c r="BS96" s="25" t="s">
        <v>71</v>
      </c>
      <c r="BT96" s="25" t="s">
        <v>84</v>
      </c>
      <c r="BU96" s="25" t="s">
        <v>73</v>
      </c>
      <c r="BV96" s="25" t="s">
        <v>74</v>
      </c>
      <c r="BW96" s="25" t="s">
        <v>85</v>
      </c>
      <c r="BX96" s="25" t="s">
        <v>80</v>
      </c>
      <c r="CL96" s="25" t="s">
        <v>1</v>
      </c>
    </row>
    <row r="97" spans="1:91" s="4" customFormat="1" ht="16.5" customHeight="1">
      <c r="A97" s="93" t="s">
        <v>86</v>
      </c>
      <c r="B97" s="51"/>
      <c r="C97" s="10"/>
      <c r="D97" s="10"/>
      <c r="E97" s="10"/>
      <c r="F97" s="293" t="s">
        <v>87</v>
      </c>
      <c r="G97" s="293"/>
      <c r="H97" s="293"/>
      <c r="I97" s="293"/>
      <c r="J97" s="293"/>
      <c r="K97" s="10"/>
      <c r="L97" s="293" t="s">
        <v>88</v>
      </c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62">
        <f>'01 - Búracie práce'!J34</f>
        <v>0</v>
      </c>
      <c r="AH97" s="263"/>
      <c r="AI97" s="263"/>
      <c r="AJ97" s="263"/>
      <c r="AK97" s="263"/>
      <c r="AL97" s="263"/>
      <c r="AM97" s="263"/>
      <c r="AN97" s="262">
        <f t="shared" si="0"/>
        <v>0</v>
      </c>
      <c r="AO97" s="263"/>
      <c r="AP97" s="263"/>
      <c r="AQ97" s="88" t="s">
        <v>83</v>
      </c>
      <c r="AR97" s="51"/>
      <c r="AS97" s="89">
        <v>0</v>
      </c>
      <c r="AT97" s="90">
        <f t="shared" si="1"/>
        <v>0</v>
      </c>
      <c r="AU97" s="91">
        <f>'01 - Búracie práce'!P134</f>
        <v>0</v>
      </c>
      <c r="AV97" s="90">
        <f>'01 - Búracie práce'!J37</f>
        <v>0</v>
      </c>
      <c r="AW97" s="90">
        <f>'01 - Búracie práce'!J38</f>
        <v>0</v>
      </c>
      <c r="AX97" s="90">
        <f>'01 - Búracie práce'!J39</f>
        <v>0</v>
      </c>
      <c r="AY97" s="90">
        <f>'01 - Búracie práce'!J40</f>
        <v>0</v>
      </c>
      <c r="AZ97" s="90">
        <f>'01 - Búracie práce'!F37</f>
        <v>0</v>
      </c>
      <c r="BA97" s="90">
        <f>'01 - Búracie práce'!F38</f>
        <v>0</v>
      </c>
      <c r="BB97" s="90">
        <f>'01 - Búracie práce'!F39</f>
        <v>0</v>
      </c>
      <c r="BC97" s="90">
        <f>'01 - Búracie práce'!F40</f>
        <v>0</v>
      </c>
      <c r="BD97" s="92">
        <f>'01 - Búracie práce'!F41</f>
        <v>0</v>
      </c>
      <c r="BT97" s="25" t="s">
        <v>89</v>
      </c>
      <c r="BV97" s="25" t="s">
        <v>74</v>
      </c>
      <c r="BW97" s="25" t="s">
        <v>90</v>
      </c>
      <c r="BX97" s="25" t="s">
        <v>85</v>
      </c>
      <c r="CL97" s="25" t="s">
        <v>1</v>
      </c>
    </row>
    <row r="98" spans="1:91" s="4" customFormat="1" ht="16.5" customHeight="1">
      <c r="A98" s="93" t="s">
        <v>86</v>
      </c>
      <c r="B98" s="51"/>
      <c r="C98" s="10"/>
      <c r="D98" s="10"/>
      <c r="E98" s="10"/>
      <c r="F98" s="293" t="s">
        <v>91</v>
      </c>
      <c r="G98" s="293"/>
      <c r="H98" s="293"/>
      <c r="I98" s="293"/>
      <c r="J98" s="293"/>
      <c r="K98" s="10"/>
      <c r="L98" s="293" t="s">
        <v>92</v>
      </c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62">
        <f>'02 - Zvislé a vodorovné k...'!J34</f>
        <v>0</v>
      </c>
      <c r="AH98" s="263"/>
      <c r="AI98" s="263"/>
      <c r="AJ98" s="263"/>
      <c r="AK98" s="263"/>
      <c r="AL98" s="263"/>
      <c r="AM98" s="263"/>
      <c r="AN98" s="262">
        <f t="shared" si="0"/>
        <v>0</v>
      </c>
      <c r="AO98" s="263"/>
      <c r="AP98" s="263"/>
      <c r="AQ98" s="88" t="s">
        <v>83</v>
      </c>
      <c r="AR98" s="51"/>
      <c r="AS98" s="89">
        <v>0</v>
      </c>
      <c r="AT98" s="90">
        <f t="shared" si="1"/>
        <v>0</v>
      </c>
      <c r="AU98" s="91">
        <f>'02 - Zvislé a vodorovné k...'!P132</f>
        <v>0</v>
      </c>
      <c r="AV98" s="90">
        <f>'02 - Zvislé a vodorovné k...'!J37</f>
        <v>0</v>
      </c>
      <c r="AW98" s="90">
        <f>'02 - Zvislé a vodorovné k...'!J38</f>
        <v>0</v>
      </c>
      <c r="AX98" s="90">
        <f>'02 - Zvislé a vodorovné k...'!J39</f>
        <v>0</v>
      </c>
      <c r="AY98" s="90">
        <f>'02 - Zvislé a vodorovné k...'!J40</f>
        <v>0</v>
      </c>
      <c r="AZ98" s="90">
        <f>'02 - Zvislé a vodorovné k...'!F37</f>
        <v>0</v>
      </c>
      <c r="BA98" s="90">
        <f>'02 - Zvislé a vodorovné k...'!F38</f>
        <v>0</v>
      </c>
      <c r="BB98" s="90">
        <f>'02 - Zvislé a vodorovné k...'!F39</f>
        <v>0</v>
      </c>
      <c r="BC98" s="90">
        <f>'02 - Zvislé a vodorovné k...'!F40</f>
        <v>0</v>
      </c>
      <c r="BD98" s="92">
        <f>'02 - Zvislé a vodorovné k...'!F41</f>
        <v>0</v>
      </c>
      <c r="BT98" s="25" t="s">
        <v>89</v>
      </c>
      <c r="BV98" s="25" t="s">
        <v>74</v>
      </c>
      <c r="BW98" s="25" t="s">
        <v>93</v>
      </c>
      <c r="BX98" s="25" t="s">
        <v>85</v>
      </c>
      <c r="CL98" s="25" t="s">
        <v>1</v>
      </c>
    </row>
    <row r="99" spans="1:91" s="4" customFormat="1" ht="16.5" customHeight="1">
      <c r="A99" s="93" t="s">
        <v>86</v>
      </c>
      <c r="B99" s="51"/>
      <c r="C99" s="10"/>
      <c r="D99" s="10"/>
      <c r="E99" s="10"/>
      <c r="F99" s="293" t="s">
        <v>94</v>
      </c>
      <c r="G99" s="293"/>
      <c r="H99" s="293"/>
      <c r="I99" s="293"/>
      <c r="J99" s="293"/>
      <c r="K99" s="10"/>
      <c r="L99" s="293" t="s">
        <v>95</v>
      </c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62">
        <f>'03 - Fasáda'!J34</f>
        <v>0</v>
      </c>
      <c r="AH99" s="263"/>
      <c r="AI99" s="263"/>
      <c r="AJ99" s="263"/>
      <c r="AK99" s="263"/>
      <c r="AL99" s="263"/>
      <c r="AM99" s="263"/>
      <c r="AN99" s="262">
        <f t="shared" si="0"/>
        <v>0</v>
      </c>
      <c r="AO99" s="263"/>
      <c r="AP99" s="263"/>
      <c r="AQ99" s="88" t="s">
        <v>83</v>
      </c>
      <c r="AR99" s="51"/>
      <c r="AS99" s="89">
        <v>0</v>
      </c>
      <c r="AT99" s="90">
        <f t="shared" si="1"/>
        <v>0</v>
      </c>
      <c r="AU99" s="91">
        <f>'03 - Fasáda'!P130</f>
        <v>0</v>
      </c>
      <c r="AV99" s="90">
        <f>'03 - Fasáda'!J37</f>
        <v>0</v>
      </c>
      <c r="AW99" s="90">
        <f>'03 - Fasáda'!J38</f>
        <v>0</v>
      </c>
      <c r="AX99" s="90">
        <f>'03 - Fasáda'!J39</f>
        <v>0</v>
      </c>
      <c r="AY99" s="90">
        <f>'03 - Fasáda'!J40</f>
        <v>0</v>
      </c>
      <c r="AZ99" s="90">
        <f>'03 - Fasáda'!F37</f>
        <v>0</v>
      </c>
      <c r="BA99" s="90">
        <f>'03 - Fasáda'!F38</f>
        <v>0</v>
      </c>
      <c r="BB99" s="90">
        <f>'03 - Fasáda'!F39</f>
        <v>0</v>
      </c>
      <c r="BC99" s="90">
        <f>'03 - Fasáda'!F40</f>
        <v>0</v>
      </c>
      <c r="BD99" s="92">
        <f>'03 - Fasáda'!F41</f>
        <v>0</v>
      </c>
      <c r="BT99" s="25" t="s">
        <v>89</v>
      </c>
      <c r="BV99" s="25" t="s">
        <v>74</v>
      </c>
      <c r="BW99" s="25" t="s">
        <v>96</v>
      </c>
      <c r="BX99" s="25" t="s">
        <v>85</v>
      </c>
      <c r="CL99" s="25" t="s">
        <v>1</v>
      </c>
    </row>
    <row r="100" spans="1:91" s="4" customFormat="1" ht="16.5" customHeight="1">
      <c r="A100" s="93" t="s">
        <v>86</v>
      </c>
      <c r="B100" s="51"/>
      <c r="C100" s="10"/>
      <c r="D100" s="10"/>
      <c r="E100" s="10"/>
      <c r="F100" s="293" t="s">
        <v>97</v>
      </c>
      <c r="G100" s="293"/>
      <c r="H100" s="293"/>
      <c r="I100" s="293"/>
      <c r="J100" s="293"/>
      <c r="K100" s="10"/>
      <c r="L100" s="293" t="s">
        <v>98</v>
      </c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62">
        <f>'04 - Strecha'!J34</f>
        <v>0</v>
      </c>
      <c r="AH100" s="263"/>
      <c r="AI100" s="263"/>
      <c r="AJ100" s="263"/>
      <c r="AK100" s="263"/>
      <c r="AL100" s="263"/>
      <c r="AM100" s="263"/>
      <c r="AN100" s="262">
        <f t="shared" si="0"/>
        <v>0</v>
      </c>
      <c r="AO100" s="263"/>
      <c r="AP100" s="263"/>
      <c r="AQ100" s="88" t="s">
        <v>83</v>
      </c>
      <c r="AR100" s="51"/>
      <c r="AS100" s="89">
        <v>0</v>
      </c>
      <c r="AT100" s="90">
        <f t="shared" si="1"/>
        <v>0</v>
      </c>
      <c r="AU100" s="91">
        <f>'04 - Strecha'!P134</f>
        <v>0</v>
      </c>
      <c r="AV100" s="90">
        <f>'04 - Strecha'!J37</f>
        <v>0</v>
      </c>
      <c r="AW100" s="90">
        <f>'04 - Strecha'!J38</f>
        <v>0</v>
      </c>
      <c r="AX100" s="90">
        <f>'04 - Strecha'!J39</f>
        <v>0</v>
      </c>
      <c r="AY100" s="90">
        <f>'04 - Strecha'!J40</f>
        <v>0</v>
      </c>
      <c r="AZ100" s="90">
        <f>'04 - Strecha'!F37</f>
        <v>0</v>
      </c>
      <c r="BA100" s="90">
        <f>'04 - Strecha'!F38</f>
        <v>0</v>
      </c>
      <c r="BB100" s="90">
        <f>'04 - Strecha'!F39</f>
        <v>0</v>
      </c>
      <c r="BC100" s="90">
        <f>'04 - Strecha'!F40</f>
        <v>0</v>
      </c>
      <c r="BD100" s="92">
        <f>'04 - Strecha'!F41</f>
        <v>0</v>
      </c>
      <c r="BT100" s="25" t="s">
        <v>89</v>
      </c>
      <c r="BV100" s="25" t="s">
        <v>74</v>
      </c>
      <c r="BW100" s="25" t="s">
        <v>99</v>
      </c>
      <c r="BX100" s="25" t="s">
        <v>85</v>
      </c>
      <c r="CL100" s="25" t="s">
        <v>1</v>
      </c>
    </row>
    <row r="101" spans="1:91" s="4" customFormat="1" ht="16.5" customHeight="1">
      <c r="A101" s="93" t="s">
        <v>86</v>
      </c>
      <c r="B101" s="51"/>
      <c r="C101" s="10"/>
      <c r="D101" s="10"/>
      <c r="E101" s="10"/>
      <c r="F101" s="293" t="s">
        <v>100</v>
      </c>
      <c r="G101" s="293"/>
      <c r="H101" s="293"/>
      <c r="I101" s="293"/>
      <c r="J101" s="293"/>
      <c r="K101" s="10"/>
      <c r="L101" s="293" t="s">
        <v>101</v>
      </c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62">
        <f>'05 - Výplňové konštrukcie'!J34</f>
        <v>0</v>
      </c>
      <c r="AH101" s="263"/>
      <c r="AI101" s="263"/>
      <c r="AJ101" s="263"/>
      <c r="AK101" s="263"/>
      <c r="AL101" s="263"/>
      <c r="AM101" s="263"/>
      <c r="AN101" s="262">
        <f t="shared" si="0"/>
        <v>0</v>
      </c>
      <c r="AO101" s="263"/>
      <c r="AP101" s="263"/>
      <c r="AQ101" s="88" t="s">
        <v>83</v>
      </c>
      <c r="AR101" s="51"/>
      <c r="AS101" s="89">
        <v>0</v>
      </c>
      <c r="AT101" s="90">
        <f t="shared" si="1"/>
        <v>0</v>
      </c>
      <c r="AU101" s="91">
        <f>'05 - Výplňové konštrukcie'!P128</f>
        <v>0</v>
      </c>
      <c r="AV101" s="90">
        <f>'05 - Výplňové konštrukcie'!J37</f>
        <v>0</v>
      </c>
      <c r="AW101" s="90">
        <f>'05 - Výplňové konštrukcie'!J38</f>
        <v>0</v>
      </c>
      <c r="AX101" s="90">
        <f>'05 - Výplňové konštrukcie'!J39</f>
        <v>0</v>
      </c>
      <c r="AY101" s="90">
        <f>'05 - Výplňové konštrukcie'!J40</f>
        <v>0</v>
      </c>
      <c r="AZ101" s="90">
        <f>'05 - Výplňové konštrukcie'!F37</f>
        <v>0</v>
      </c>
      <c r="BA101" s="90">
        <f>'05 - Výplňové konštrukcie'!F38</f>
        <v>0</v>
      </c>
      <c r="BB101" s="90">
        <f>'05 - Výplňové konštrukcie'!F39</f>
        <v>0</v>
      </c>
      <c r="BC101" s="90">
        <f>'05 - Výplňové konštrukcie'!F40</f>
        <v>0</v>
      </c>
      <c r="BD101" s="92">
        <f>'05 - Výplňové konštrukcie'!F41</f>
        <v>0</v>
      </c>
      <c r="BT101" s="25" t="s">
        <v>89</v>
      </c>
      <c r="BV101" s="25" t="s">
        <v>74</v>
      </c>
      <c r="BW101" s="25" t="s">
        <v>102</v>
      </c>
      <c r="BX101" s="25" t="s">
        <v>85</v>
      </c>
      <c r="CL101" s="25" t="s">
        <v>1</v>
      </c>
    </row>
    <row r="102" spans="1:91" s="4" customFormat="1" ht="16.5" customHeight="1">
      <c r="A102" s="93" t="s">
        <v>86</v>
      </c>
      <c r="B102" s="51"/>
      <c r="C102" s="10"/>
      <c r="D102" s="10"/>
      <c r="E102" s="10"/>
      <c r="F102" s="293" t="s">
        <v>103</v>
      </c>
      <c r="G102" s="293"/>
      <c r="H102" s="293"/>
      <c r="I102" s="293"/>
      <c r="J102" s="293"/>
      <c r="K102" s="10"/>
      <c r="L102" s="293" t="s">
        <v>104</v>
      </c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62">
        <f>'06 - Povrchové úpravy int...'!J34</f>
        <v>0</v>
      </c>
      <c r="AH102" s="263"/>
      <c r="AI102" s="263"/>
      <c r="AJ102" s="263"/>
      <c r="AK102" s="263"/>
      <c r="AL102" s="263"/>
      <c r="AM102" s="263"/>
      <c r="AN102" s="262">
        <f t="shared" si="0"/>
        <v>0</v>
      </c>
      <c r="AO102" s="263"/>
      <c r="AP102" s="263"/>
      <c r="AQ102" s="88" t="s">
        <v>83</v>
      </c>
      <c r="AR102" s="51"/>
      <c r="AS102" s="89">
        <v>0</v>
      </c>
      <c r="AT102" s="90">
        <f t="shared" si="1"/>
        <v>0</v>
      </c>
      <c r="AU102" s="91">
        <f>'06 - Povrchové úpravy int...'!P133</f>
        <v>0</v>
      </c>
      <c r="AV102" s="90">
        <f>'06 - Povrchové úpravy int...'!J37</f>
        <v>0</v>
      </c>
      <c r="AW102" s="90">
        <f>'06 - Povrchové úpravy int...'!J38</f>
        <v>0</v>
      </c>
      <c r="AX102" s="90">
        <f>'06 - Povrchové úpravy int...'!J39</f>
        <v>0</v>
      </c>
      <c r="AY102" s="90">
        <f>'06 - Povrchové úpravy int...'!J40</f>
        <v>0</v>
      </c>
      <c r="AZ102" s="90">
        <f>'06 - Povrchové úpravy int...'!F37</f>
        <v>0</v>
      </c>
      <c r="BA102" s="90">
        <f>'06 - Povrchové úpravy int...'!F38</f>
        <v>0</v>
      </c>
      <c r="BB102" s="90">
        <f>'06 - Povrchové úpravy int...'!F39</f>
        <v>0</v>
      </c>
      <c r="BC102" s="90">
        <f>'06 - Povrchové úpravy int...'!F40</f>
        <v>0</v>
      </c>
      <c r="BD102" s="92">
        <f>'06 - Povrchové úpravy int...'!F41</f>
        <v>0</v>
      </c>
      <c r="BT102" s="25" t="s">
        <v>89</v>
      </c>
      <c r="BV102" s="25" t="s">
        <v>74</v>
      </c>
      <c r="BW102" s="25" t="s">
        <v>105</v>
      </c>
      <c r="BX102" s="25" t="s">
        <v>85</v>
      </c>
      <c r="CL102" s="25" t="s">
        <v>1</v>
      </c>
    </row>
    <row r="103" spans="1:91" s="4" customFormat="1" ht="16.5" customHeight="1">
      <c r="A103" s="93" t="s">
        <v>86</v>
      </c>
      <c r="B103" s="51"/>
      <c r="C103" s="10"/>
      <c r="D103" s="10"/>
      <c r="E103" s="10"/>
      <c r="F103" s="293" t="s">
        <v>106</v>
      </c>
      <c r="G103" s="293"/>
      <c r="H103" s="293"/>
      <c r="I103" s="293"/>
      <c r="J103" s="293"/>
      <c r="K103" s="10"/>
      <c r="L103" s="293" t="s">
        <v>107</v>
      </c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62">
        <f>'07 - Ostatné'!J34</f>
        <v>0</v>
      </c>
      <c r="AH103" s="263"/>
      <c r="AI103" s="263"/>
      <c r="AJ103" s="263"/>
      <c r="AK103" s="263"/>
      <c r="AL103" s="263"/>
      <c r="AM103" s="263"/>
      <c r="AN103" s="262">
        <f t="shared" si="0"/>
        <v>0</v>
      </c>
      <c r="AO103" s="263"/>
      <c r="AP103" s="263"/>
      <c r="AQ103" s="88" t="s">
        <v>83</v>
      </c>
      <c r="AR103" s="51"/>
      <c r="AS103" s="89">
        <v>0</v>
      </c>
      <c r="AT103" s="90">
        <f t="shared" si="1"/>
        <v>0</v>
      </c>
      <c r="AU103" s="91">
        <f>'07 - Ostatné'!P135</f>
        <v>0</v>
      </c>
      <c r="AV103" s="90">
        <f>'07 - Ostatné'!J37</f>
        <v>0</v>
      </c>
      <c r="AW103" s="90">
        <f>'07 - Ostatné'!J38</f>
        <v>0</v>
      </c>
      <c r="AX103" s="90">
        <f>'07 - Ostatné'!J39</f>
        <v>0</v>
      </c>
      <c r="AY103" s="90">
        <f>'07 - Ostatné'!J40</f>
        <v>0</v>
      </c>
      <c r="AZ103" s="90">
        <f>'07 - Ostatné'!F37</f>
        <v>0</v>
      </c>
      <c r="BA103" s="90">
        <f>'07 - Ostatné'!F38</f>
        <v>0</v>
      </c>
      <c r="BB103" s="90">
        <f>'07 - Ostatné'!F39</f>
        <v>0</v>
      </c>
      <c r="BC103" s="90">
        <f>'07 - Ostatné'!F40</f>
        <v>0</v>
      </c>
      <c r="BD103" s="92">
        <f>'07 - Ostatné'!F41</f>
        <v>0</v>
      </c>
      <c r="BT103" s="25" t="s">
        <v>89</v>
      </c>
      <c r="BV103" s="25" t="s">
        <v>74</v>
      </c>
      <c r="BW103" s="25" t="s">
        <v>108</v>
      </c>
      <c r="BX103" s="25" t="s">
        <v>85</v>
      </c>
      <c r="CL103" s="25" t="s">
        <v>1</v>
      </c>
    </row>
    <row r="104" spans="1:91" s="4" customFormat="1" ht="16.5" customHeight="1">
      <c r="A104" s="93" t="s">
        <v>86</v>
      </c>
      <c r="B104" s="51"/>
      <c r="C104" s="10"/>
      <c r="D104" s="10"/>
      <c r="E104" s="293" t="s">
        <v>109</v>
      </c>
      <c r="F104" s="293"/>
      <c r="G104" s="293"/>
      <c r="H104" s="293"/>
      <c r="I104" s="293"/>
      <c r="J104" s="10"/>
      <c r="K104" s="293" t="s">
        <v>110</v>
      </c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62">
        <f>'01.3 - Zdravotechnika'!J32</f>
        <v>0</v>
      </c>
      <c r="AH104" s="263"/>
      <c r="AI104" s="263"/>
      <c r="AJ104" s="263"/>
      <c r="AK104" s="263"/>
      <c r="AL104" s="263"/>
      <c r="AM104" s="263"/>
      <c r="AN104" s="262">
        <f t="shared" si="0"/>
        <v>0</v>
      </c>
      <c r="AO104" s="263"/>
      <c r="AP104" s="263"/>
      <c r="AQ104" s="88" t="s">
        <v>83</v>
      </c>
      <c r="AR104" s="51"/>
      <c r="AS104" s="89">
        <v>0</v>
      </c>
      <c r="AT104" s="90">
        <f t="shared" si="1"/>
        <v>0</v>
      </c>
      <c r="AU104" s="91">
        <f>'01.3 - Zdravotechnika'!P126</f>
        <v>0</v>
      </c>
      <c r="AV104" s="90">
        <f>'01.3 - Zdravotechnika'!J35</f>
        <v>0</v>
      </c>
      <c r="AW104" s="90">
        <f>'01.3 - Zdravotechnika'!J36</f>
        <v>0</v>
      </c>
      <c r="AX104" s="90">
        <f>'01.3 - Zdravotechnika'!J37</f>
        <v>0</v>
      </c>
      <c r="AY104" s="90">
        <f>'01.3 - Zdravotechnika'!J38</f>
        <v>0</v>
      </c>
      <c r="AZ104" s="90">
        <f>'01.3 - Zdravotechnika'!F35</f>
        <v>0</v>
      </c>
      <c r="BA104" s="90">
        <f>'01.3 - Zdravotechnika'!F36</f>
        <v>0</v>
      </c>
      <c r="BB104" s="90">
        <f>'01.3 - Zdravotechnika'!F37</f>
        <v>0</v>
      </c>
      <c r="BC104" s="90">
        <f>'01.3 - Zdravotechnika'!F38</f>
        <v>0</v>
      </c>
      <c r="BD104" s="92">
        <f>'01.3 - Zdravotechnika'!F39</f>
        <v>0</v>
      </c>
      <c r="BT104" s="25" t="s">
        <v>84</v>
      </c>
      <c r="BV104" s="25" t="s">
        <v>74</v>
      </c>
      <c r="BW104" s="25" t="s">
        <v>111</v>
      </c>
      <c r="BX104" s="25" t="s">
        <v>80</v>
      </c>
      <c r="CL104" s="25" t="s">
        <v>1</v>
      </c>
    </row>
    <row r="105" spans="1:91" s="4" customFormat="1" ht="16.5" customHeight="1">
      <c r="A105" s="93" t="s">
        <v>86</v>
      </c>
      <c r="B105" s="51"/>
      <c r="C105" s="10"/>
      <c r="D105" s="10"/>
      <c r="E105" s="293" t="s">
        <v>112</v>
      </c>
      <c r="F105" s="293"/>
      <c r="G105" s="293"/>
      <c r="H105" s="293"/>
      <c r="I105" s="293"/>
      <c r="J105" s="10"/>
      <c r="K105" s="293" t="s">
        <v>113</v>
      </c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62">
        <f>'01.4 - Vykurovanie a chla...'!J32</f>
        <v>0</v>
      </c>
      <c r="AH105" s="263"/>
      <c r="AI105" s="263"/>
      <c r="AJ105" s="263"/>
      <c r="AK105" s="263"/>
      <c r="AL105" s="263"/>
      <c r="AM105" s="263"/>
      <c r="AN105" s="262">
        <f t="shared" si="0"/>
        <v>0</v>
      </c>
      <c r="AO105" s="263"/>
      <c r="AP105" s="263"/>
      <c r="AQ105" s="88" t="s">
        <v>83</v>
      </c>
      <c r="AR105" s="51"/>
      <c r="AS105" s="89">
        <v>0</v>
      </c>
      <c r="AT105" s="90">
        <f t="shared" si="1"/>
        <v>0</v>
      </c>
      <c r="AU105" s="91">
        <f>'01.4 - Vykurovanie a chla...'!P127</f>
        <v>0</v>
      </c>
      <c r="AV105" s="90">
        <f>'01.4 - Vykurovanie a chla...'!J35</f>
        <v>0</v>
      </c>
      <c r="AW105" s="90">
        <f>'01.4 - Vykurovanie a chla...'!J36</f>
        <v>0</v>
      </c>
      <c r="AX105" s="90">
        <f>'01.4 - Vykurovanie a chla...'!J37</f>
        <v>0</v>
      </c>
      <c r="AY105" s="90">
        <f>'01.4 - Vykurovanie a chla...'!J38</f>
        <v>0</v>
      </c>
      <c r="AZ105" s="90">
        <f>'01.4 - Vykurovanie a chla...'!F35</f>
        <v>0</v>
      </c>
      <c r="BA105" s="90">
        <f>'01.4 - Vykurovanie a chla...'!F36</f>
        <v>0</v>
      </c>
      <c r="BB105" s="90">
        <f>'01.4 - Vykurovanie a chla...'!F37</f>
        <v>0</v>
      </c>
      <c r="BC105" s="90">
        <f>'01.4 - Vykurovanie a chla...'!F38</f>
        <v>0</v>
      </c>
      <c r="BD105" s="92">
        <f>'01.4 - Vykurovanie a chla...'!F39</f>
        <v>0</v>
      </c>
      <c r="BT105" s="25" t="s">
        <v>84</v>
      </c>
      <c r="BV105" s="25" t="s">
        <v>74</v>
      </c>
      <c r="BW105" s="25" t="s">
        <v>114</v>
      </c>
      <c r="BX105" s="25" t="s">
        <v>80</v>
      </c>
      <c r="CL105" s="25" t="s">
        <v>1</v>
      </c>
    </row>
    <row r="106" spans="1:91" s="4" customFormat="1" ht="16.5" customHeight="1">
      <c r="A106" s="93" t="s">
        <v>86</v>
      </c>
      <c r="B106" s="51"/>
      <c r="C106" s="10"/>
      <c r="D106" s="10"/>
      <c r="E106" s="293" t="s">
        <v>115</v>
      </c>
      <c r="F106" s="293"/>
      <c r="G106" s="293"/>
      <c r="H106" s="293"/>
      <c r="I106" s="293"/>
      <c r="J106" s="10"/>
      <c r="K106" s="293" t="s">
        <v>116</v>
      </c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62">
        <f>'01.5 - Elektroinštalácia'!J32</f>
        <v>0</v>
      </c>
      <c r="AH106" s="263"/>
      <c r="AI106" s="263"/>
      <c r="AJ106" s="263"/>
      <c r="AK106" s="263"/>
      <c r="AL106" s="263"/>
      <c r="AM106" s="263"/>
      <c r="AN106" s="262">
        <f t="shared" si="0"/>
        <v>0</v>
      </c>
      <c r="AO106" s="263"/>
      <c r="AP106" s="263"/>
      <c r="AQ106" s="88" t="s">
        <v>83</v>
      </c>
      <c r="AR106" s="51"/>
      <c r="AS106" s="89">
        <v>0</v>
      </c>
      <c r="AT106" s="90">
        <f t="shared" si="1"/>
        <v>0</v>
      </c>
      <c r="AU106" s="91">
        <f>'01.5 - Elektroinštalácia'!P122</f>
        <v>0</v>
      </c>
      <c r="AV106" s="90">
        <f>'01.5 - Elektroinštalácia'!J35</f>
        <v>0</v>
      </c>
      <c r="AW106" s="90">
        <f>'01.5 - Elektroinštalácia'!J36</f>
        <v>0</v>
      </c>
      <c r="AX106" s="90">
        <f>'01.5 - Elektroinštalácia'!J37</f>
        <v>0</v>
      </c>
      <c r="AY106" s="90">
        <f>'01.5 - Elektroinštalácia'!J38</f>
        <v>0</v>
      </c>
      <c r="AZ106" s="90">
        <f>'01.5 - Elektroinštalácia'!F35</f>
        <v>0</v>
      </c>
      <c r="BA106" s="90">
        <f>'01.5 - Elektroinštalácia'!F36</f>
        <v>0</v>
      </c>
      <c r="BB106" s="90">
        <f>'01.5 - Elektroinštalácia'!F37</f>
        <v>0</v>
      </c>
      <c r="BC106" s="90">
        <f>'01.5 - Elektroinštalácia'!F38</f>
        <v>0</v>
      </c>
      <c r="BD106" s="92">
        <f>'01.5 - Elektroinštalácia'!F39</f>
        <v>0</v>
      </c>
      <c r="BT106" s="25" t="s">
        <v>84</v>
      </c>
      <c r="BV106" s="25" t="s">
        <v>74</v>
      </c>
      <c r="BW106" s="25" t="s">
        <v>117</v>
      </c>
      <c r="BX106" s="25" t="s">
        <v>80</v>
      </c>
      <c r="CL106" s="25" t="s">
        <v>1</v>
      </c>
    </row>
    <row r="107" spans="1:91" s="7" customFormat="1" ht="24.75" customHeight="1">
      <c r="A107" s="93" t="s">
        <v>86</v>
      </c>
      <c r="B107" s="79"/>
      <c r="C107" s="80"/>
      <c r="D107" s="294" t="s">
        <v>118</v>
      </c>
      <c r="E107" s="294"/>
      <c r="F107" s="294"/>
      <c r="G107" s="294"/>
      <c r="H107" s="294"/>
      <c r="I107" s="81"/>
      <c r="J107" s="294" t="s">
        <v>119</v>
      </c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55">
        <f>'SO-02, 03 - Prípojka vody...'!J30</f>
        <v>0</v>
      </c>
      <c r="AH107" s="256"/>
      <c r="AI107" s="256"/>
      <c r="AJ107" s="256"/>
      <c r="AK107" s="256"/>
      <c r="AL107" s="256"/>
      <c r="AM107" s="256"/>
      <c r="AN107" s="255">
        <f t="shared" si="0"/>
        <v>0</v>
      </c>
      <c r="AO107" s="256"/>
      <c r="AP107" s="256"/>
      <c r="AQ107" s="82" t="s">
        <v>78</v>
      </c>
      <c r="AR107" s="79"/>
      <c r="AS107" s="83">
        <v>0</v>
      </c>
      <c r="AT107" s="84">
        <f t="shared" si="1"/>
        <v>0</v>
      </c>
      <c r="AU107" s="85">
        <f>'SO-02, 03 - Prípojka vody...'!P120</f>
        <v>0</v>
      </c>
      <c r="AV107" s="84">
        <f>'SO-02, 03 - Prípojka vody...'!J33</f>
        <v>0</v>
      </c>
      <c r="AW107" s="84">
        <f>'SO-02, 03 - Prípojka vody...'!J34</f>
        <v>0</v>
      </c>
      <c r="AX107" s="84">
        <f>'SO-02, 03 - Prípojka vody...'!J35</f>
        <v>0</v>
      </c>
      <c r="AY107" s="84">
        <f>'SO-02, 03 - Prípojka vody...'!J36</f>
        <v>0</v>
      </c>
      <c r="AZ107" s="84">
        <f>'SO-02, 03 - Prípojka vody...'!F33</f>
        <v>0</v>
      </c>
      <c r="BA107" s="84">
        <f>'SO-02, 03 - Prípojka vody...'!F34</f>
        <v>0</v>
      </c>
      <c r="BB107" s="84">
        <f>'SO-02, 03 - Prípojka vody...'!F35</f>
        <v>0</v>
      </c>
      <c r="BC107" s="84">
        <f>'SO-02, 03 - Prípojka vody...'!F36</f>
        <v>0</v>
      </c>
      <c r="BD107" s="86">
        <f>'SO-02, 03 - Prípojka vody...'!F37</f>
        <v>0</v>
      </c>
      <c r="BT107" s="87" t="s">
        <v>79</v>
      </c>
      <c r="BV107" s="87" t="s">
        <v>74</v>
      </c>
      <c r="BW107" s="87" t="s">
        <v>120</v>
      </c>
      <c r="BX107" s="87" t="s">
        <v>4</v>
      </c>
      <c r="CL107" s="87" t="s">
        <v>1</v>
      </c>
      <c r="CM107" s="87" t="s">
        <v>72</v>
      </c>
    </row>
    <row r="108" spans="1:91" s="7" customFormat="1" ht="16.5" customHeight="1">
      <c r="A108" s="93" t="s">
        <v>86</v>
      </c>
      <c r="B108" s="79"/>
      <c r="C108" s="80"/>
      <c r="D108" s="294" t="s">
        <v>121</v>
      </c>
      <c r="E108" s="294"/>
      <c r="F108" s="294"/>
      <c r="G108" s="294"/>
      <c r="H108" s="294"/>
      <c r="I108" s="81"/>
      <c r="J108" s="294" t="s">
        <v>122</v>
      </c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55">
        <f>'SO-05 - Výmena RIS'!J30</f>
        <v>0</v>
      </c>
      <c r="AH108" s="256"/>
      <c r="AI108" s="256"/>
      <c r="AJ108" s="256"/>
      <c r="AK108" s="256"/>
      <c r="AL108" s="256"/>
      <c r="AM108" s="256"/>
      <c r="AN108" s="255">
        <f t="shared" si="0"/>
        <v>0</v>
      </c>
      <c r="AO108" s="256"/>
      <c r="AP108" s="256"/>
      <c r="AQ108" s="82" t="s">
        <v>78</v>
      </c>
      <c r="AR108" s="79"/>
      <c r="AS108" s="83">
        <v>0</v>
      </c>
      <c r="AT108" s="84">
        <f t="shared" si="1"/>
        <v>0</v>
      </c>
      <c r="AU108" s="85">
        <f>'SO-05 - Výmena RIS'!P118</f>
        <v>0</v>
      </c>
      <c r="AV108" s="84">
        <f>'SO-05 - Výmena RIS'!J33</f>
        <v>0</v>
      </c>
      <c r="AW108" s="84">
        <f>'SO-05 - Výmena RIS'!J34</f>
        <v>0</v>
      </c>
      <c r="AX108" s="84">
        <f>'SO-05 - Výmena RIS'!J35</f>
        <v>0</v>
      </c>
      <c r="AY108" s="84">
        <f>'SO-05 - Výmena RIS'!J36</f>
        <v>0</v>
      </c>
      <c r="AZ108" s="84">
        <f>'SO-05 - Výmena RIS'!F33</f>
        <v>0</v>
      </c>
      <c r="BA108" s="84">
        <f>'SO-05 - Výmena RIS'!F34</f>
        <v>0</v>
      </c>
      <c r="BB108" s="84">
        <f>'SO-05 - Výmena RIS'!F35</f>
        <v>0</v>
      </c>
      <c r="BC108" s="84">
        <f>'SO-05 - Výmena RIS'!F36</f>
        <v>0</v>
      </c>
      <c r="BD108" s="86">
        <f>'SO-05 - Výmena RIS'!F37</f>
        <v>0</v>
      </c>
      <c r="BT108" s="87" t="s">
        <v>79</v>
      </c>
      <c r="BV108" s="87" t="s">
        <v>74</v>
      </c>
      <c r="BW108" s="87" t="s">
        <v>123</v>
      </c>
      <c r="BX108" s="87" t="s">
        <v>4</v>
      </c>
      <c r="CL108" s="87" t="s">
        <v>1</v>
      </c>
      <c r="CM108" s="87" t="s">
        <v>72</v>
      </c>
    </row>
    <row r="109" spans="1:91" s="7" customFormat="1" ht="16.5" customHeight="1">
      <c r="A109" s="93" t="s">
        <v>86</v>
      </c>
      <c r="B109" s="79"/>
      <c r="C109" s="80"/>
      <c r="D109" s="294" t="s">
        <v>124</v>
      </c>
      <c r="E109" s="294"/>
      <c r="F109" s="294"/>
      <c r="G109" s="294"/>
      <c r="H109" s="294"/>
      <c r="I109" s="81"/>
      <c r="J109" s="294" t="s">
        <v>125</v>
      </c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55">
        <f>'SO-06 - Rekonštrukcia prí...'!J30</f>
        <v>0</v>
      </c>
      <c r="AH109" s="256"/>
      <c r="AI109" s="256"/>
      <c r="AJ109" s="256"/>
      <c r="AK109" s="256"/>
      <c r="AL109" s="256"/>
      <c r="AM109" s="256"/>
      <c r="AN109" s="255">
        <f t="shared" si="0"/>
        <v>0</v>
      </c>
      <c r="AO109" s="256"/>
      <c r="AP109" s="256"/>
      <c r="AQ109" s="82" t="s">
        <v>78</v>
      </c>
      <c r="AR109" s="79"/>
      <c r="AS109" s="83">
        <v>0</v>
      </c>
      <c r="AT109" s="84">
        <f t="shared" si="1"/>
        <v>0</v>
      </c>
      <c r="AU109" s="85">
        <f>'SO-06 - Rekonštrukcia prí...'!P118</f>
        <v>0</v>
      </c>
      <c r="AV109" s="84">
        <f>'SO-06 - Rekonštrukcia prí...'!J33</f>
        <v>0</v>
      </c>
      <c r="AW109" s="84">
        <f>'SO-06 - Rekonštrukcia prí...'!J34</f>
        <v>0</v>
      </c>
      <c r="AX109" s="84">
        <f>'SO-06 - Rekonštrukcia prí...'!J35</f>
        <v>0</v>
      </c>
      <c r="AY109" s="84">
        <f>'SO-06 - Rekonštrukcia prí...'!J36</f>
        <v>0</v>
      </c>
      <c r="AZ109" s="84">
        <f>'SO-06 - Rekonštrukcia prí...'!F33</f>
        <v>0</v>
      </c>
      <c r="BA109" s="84">
        <f>'SO-06 - Rekonštrukcia prí...'!F34</f>
        <v>0</v>
      </c>
      <c r="BB109" s="84">
        <f>'SO-06 - Rekonštrukcia prí...'!F35</f>
        <v>0</v>
      </c>
      <c r="BC109" s="84">
        <f>'SO-06 - Rekonštrukcia prí...'!F36</f>
        <v>0</v>
      </c>
      <c r="BD109" s="86">
        <f>'SO-06 - Rekonštrukcia prí...'!F37</f>
        <v>0</v>
      </c>
      <c r="BT109" s="87" t="s">
        <v>79</v>
      </c>
      <c r="BV109" s="87" t="s">
        <v>74</v>
      </c>
      <c r="BW109" s="87" t="s">
        <v>126</v>
      </c>
      <c r="BX109" s="87" t="s">
        <v>4</v>
      </c>
      <c r="CL109" s="87" t="s">
        <v>1</v>
      </c>
      <c r="CM109" s="87" t="s">
        <v>72</v>
      </c>
    </row>
    <row r="110" spans="1:91" s="7" customFormat="1" ht="16.5" customHeight="1">
      <c r="A110" s="93" t="s">
        <v>86</v>
      </c>
      <c r="B110" s="79"/>
      <c r="C110" s="80"/>
      <c r="D110" s="294" t="s">
        <v>127</v>
      </c>
      <c r="E110" s="294"/>
      <c r="F110" s="294"/>
      <c r="G110" s="294"/>
      <c r="H110" s="294"/>
      <c r="I110" s="81"/>
      <c r="J110" s="294" t="s">
        <v>128</v>
      </c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55">
        <f>'SO-07 - Spevnené plochy '!J30</f>
        <v>0</v>
      </c>
      <c r="AH110" s="256"/>
      <c r="AI110" s="256"/>
      <c r="AJ110" s="256"/>
      <c r="AK110" s="256"/>
      <c r="AL110" s="256"/>
      <c r="AM110" s="256"/>
      <c r="AN110" s="255">
        <f t="shared" si="0"/>
        <v>0</v>
      </c>
      <c r="AO110" s="256"/>
      <c r="AP110" s="256"/>
      <c r="AQ110" s="82" t="s">
        <v>78</v>
      </c>
      <c r="AR110" s="79"/>
      <c r="AS110" s="94">
        <v>0</v>
      </c>
      <c r="AT110" s="95">
        <f t="shared" si="1"/>
        <v>0</v>
      </c>
      <c r="AU110" s="96">
        <f>'SO-07 - Spevnené plochy '!P123</f>
        <v>0</v>
      </c>
      <c r="AV110" s="95">
        <f>'SO-07 - Spevnené plochy '!J33</f>
        <v>0</v>
      </c>
      <c r="AW110" s="95">
        <f>'SO-07 - Spevnené plochy '!J34</f>
        <v>0</v>
      </c>
      <c r="AX110" s="95">
        <f>'SO-07 - Spevnené plochy '!J35</f>
        <v>0</v>
      </c>
      <c r="AY110" s="95">
        <f>'SO-07 - Spevnené plochy '!J36</f>
        <v>0</v>
      </c>
      <c r="AZ110" s="95">
        <f>'SO-07 - Spevnené plochy '!F33</f>
        <v>0</v>
      </c>
      <c r="BA110" s="95">
        <f>'SO-07 - Spevnené plochy '!F34</f>
        <v>0</v>
      </c>
      <c r="BB110" s="95">
        <f>'SO-07 - Spevnené plochy '!F35</f>
        <v>0</v>
      </c>
      <c r="BC110" s="95">
        <f>'SO-07 - Spevnené plochy '!F36</f>
        <v>0</v>
      </c>
      <c r="BD110" s="97">
        <f>'SO-07 - Spevnené plochy '!F37</f>
        <v>0</v>
      </c>
      <c r="BT110" s="87" t="s">
        <v>79</v>
      </c>
      <c r="BV110" s="87" t="s">
        <v>74</v>
      </c>
      <c r="BW110" s="87" t="s">
        <v>129</v>
      </c>
      <c r="BX110" s="87" t="s">
        <v>4</v>
      </c>
      <c r="CL110" s="87" t="s">
        <v>1</v>
      </c>
      <c r="CM110" s="87" t="s">
        <v>72</v>
      </c>
    </row>
    <row r="111" spans="1:91" s="2" customFormat="1" ht="30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3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</row>
    <row r="112" spans="1:91" s="2" customFormat="1" ht="6.95" customHeight="1">
      <c r="A112" s="32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33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</row>
  </sheetData>
  <mergeCells count="102">
    <mergeCell ref="F99:J99"/>
    <mergeCell ref="F97:J97"/>
    <mergeCell ref="I92:AF92"/>
    <mergeCell ref="J95:AF95"/>
    <mergeCell ref="K96:AF96"/>
    <mergeCell ref="K104:AF104"/>
    <mergeCell ref="L85:AO85"/>
    <mergeCell ref="L102:AF102"/>
    <mergeCell ref="L100:AF100"/>
    <mergeCell ref="L99:AF99"/>
    <mergeCell ref="L101:AF101"/>
    <mergeCell ref="L98:AF98"/>
    <mergeCell ref="L103:AF103"/>
    <mergeCell ref="L97:AF97"/>
    <mergeCell ref="E105:I105"/>
    <mergeCell ref="K105:AF105"/>
    <mergeCell ref="AG94:AM94"/>
    <mergeCell ref="AG104:AM104"/>
    <mergeCell ref="AG103:AM103"/>
    <mergeCell ref="AN103:AP103"/>
    <mergeCell ref="AN104:AP104"/>
    <mergeCell ref="C92:G92"/>
    <mergeCell ref="D95:H95"/>
    <mergeCell ref="E104:I104"/>
    <mergeCell ref="E96:I96"/>
    <mergeCell ref="F98:J98"/>
    <mergeCell ref="F103:J103"/>
    <mergeCell ref="F102:J102"/>
    <mergeCell ref="F101:J101"/>
    <mergeCell ref="F100:J100"/>
    <mergeCell ref="E106:I106"/>
    <mergeCell ref="K106:AF106"/>
    <mergeCell ref="D107:H107"/>
    <mergeCell ref="J107:AF107"/>
    <mergeCell ref="D108:H108"/>
    <mergeCell ref="J108:AF108"/>
    <mergeCell ref="D109:H109"/>
    <mergeCell ref="J109:AF109"/>
    <mergeCell ref="D110:H110"/>
    <mergeCell ref="J110:AF110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7:AM97"/>
    <mergeCell ref="AG101:AM101"/>
    <mergeCell ref="AG102:AM102"/>
    <mergeCell ref="AG95:AM95"/>
    <mergeCell ref="AG100:AM100"/>
    <mergeCell ref="AG96:AM96"/>
    <mergeCell ref="AG99:AM99"/>
    <mergeCell ref="AG98:AM98"/>
    <mergeCell ref="AG92:AM92"/>
    <mergeCell ref="AM90:AP90"/>
    <mergeCell ref="AM87:AN87"/>
    <mergeCell ref="AM89:AP89"/>
    <mergeCell ref="AN100:AP100"/>
    <mergeCell ref="AN101:AP101"/>
    <mergeCell ref="AN92:AP92"/>
    <mergeCell ref="AN99:AP99"/>
    <mergeCell ref="AN98:AP98"/>
    <mergeCell ref="AN97:AP97"/>
    <mergeCell ref="AN96:AP96"/>
    <mergeCell ref="AN102:AP102"/>
    <mergeCell ref="AN95:AP95"/>
    <mergeCell ref="AN109:AP109"/>
    <mergeCell ref="AG109:AM109"/>
    <mergeCell ref="AN110:AP110"/>
    <mergeCell ref="AG110:AM110"/>
    <mergeCell ref="AN94:AP94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</mergeCells>
  <hyperlinks>
    <hyperlink ref="A97" location="'01 - Búracie práce'!C2" display="/" xr:uid="{00000000-0004-0000-0000-000000000000}"/>
    <hyperlink ref="A98" location="'02 - Zvislé a vodorovné k...'!C2" display="/" xr:uid="{00000000-0004-0000-0000-000001000000}"/>
    <hyperlink ref="A99" location="'03 - Fasáda'!C2" display="/" xr:uid="{00000000-0004-0000-0000-000002000000}"/>
    <hyperlink ref="A100" location="'04 - Strecha'!C2" display="/" xr:uid="{00000000-0004-0000-0000-000003000000}"/>
    <hyperlink ref="A101" location="'05 - Výplňové konštrukcie'!C2" display="/" xr:uid="{00000000-0004-0000-0000-000004000000}"/>
    <hyperlink ref="A102" location="'06 - Povrchové úpravy int...'!C2" display="/" xr:uid="{00000000-0004-0000-0000-000005000000}"/>
    <hyperlink ref="A103" location="'07 - Ostatné'!C2" display="/" xr:uid="{00000000-0004-0000-0000-000006000000}"/>
    <hyperlink ref="A104" location="'01.3 - Zdravotechnika'!C2" display="/" xr:uid="{00000000-0004-0000-0000-000007000000}"/>
    <hyperlink ref="A105" location="'01.4 - Vykurovanie a chla...'!C2" display="/" xr:uid="{00000000-0004-0000-0000-000008000000}"/>
    <hyperlink ref="A106" location="'01.5 - Elektroinštalácia'!C2" display="/" xr:uid="{00000000-0004-0000-0000-000009000000}"/>
    <hyperlink ref="A107" location="'SO-02, 03 - Prípojka vody...'!C2" display="/" xr:uid="{00000000-0004-0000-0000-00000A000000}"/>
    <hyperlink ref="A108" location="'SO-05 - Výmena RIS'!C2" display="/" xr:uid="{00000000-0004-0000-0000-00000B000000}"/>
    <hyperlink ref="A109" location="'SO-06 - Rekonštrukcia prí...'!C2" display="/" xr:uid="{00000000-0004-0000-0000-00000C000000}"/>
    <hyperlink ref="A110" location="'SO-07 - Spevnené plochy '!C2" display="/" xr:uid="{00000000-0004-0000-0000-00000D000000}"/>
  </hyperlinks>
  <pageMargins left="0.7" right="0.7" top="0.75" bottom="0.75" header="0.3" footer="0.3"/>
  <pageSetup paperSize="9" scale="68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91"/>
  <sheetViews>
    <sheetView showGridLines="0" workbookViewId="0">
      <selection activeCell="F124" sqref="F1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114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1" customFormat="1" ht="12" hidden="1" customHeight="1">
      <c r="B8" s="20"/>
      <c r="D8" s="27" t="s">
        <v>131</v>
      </c>
      <c r="L8" s="20"/>
    </row>
    <row r="9" spans="1:46" s="2" customFormat="1" ht="16.5" hidden="1" customHeight="1">
      <c r="A9" s="32"/>
      <c r="B9" s="33"/>
      <c r="C9" s="32"/>
      <c r="D9" s="32"/>
      <c r="E9" s="299" t="s">
        <v>132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133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hidden="1" customHeight="1">
      <c r="A11" s="32"/>
      <c r="B11" s="33"/>
      <c r="C11" s="32"/>
      <c r="D11" s="32"/>
      <c r="E11" s="295" t="s">
        <v>1196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16</v>
      </c>
      <c r="E13" s="32"/>
      <c r="F13" s="25" t="s">
        <v>1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18</v>
      </c>
      <c r="E14" s="32"/>
      <c r="F14" s="25" t="s">
        <v>19</v>
      </c>
      <c r="G14" s="32"/>
      <c r="H14" s="32"/>
      <c r="I14" s="27" t="s">
        <v>20</v>
      </c>
      <c r="J14" s="55">
        <f>'Rekapitulácia stavby'!AN8</f>
        <v>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21</v>
      </c>
      <c r="E16" s="32"/>
      <c r="F16" s="32"/>
      <c r="G16" s="32"/>
      <c r="H16" s="32"/>
      <c r="I16" s="27" t="s">
        <v>22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23</v>
      </c>
      <c r="F17" s="32"/>
      <c r="G17" s="32"/>
      <c r="H17" s="32"/>
      <c r="I17" s="27" t="s">
        <v>24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25</v>
      </c>
      <c r="E19" s="32"/>
      <c r="F19" s="32"/>
      <c r="G19" s="32"/>
      <c r="H19" s="32"/>
      <c r="I19" s="27" t="s">
        <v>22</v>
      </c>
      <c r="J19" s="28">
        <f>'Rekapitulácia stavby'!AN13</f>
        <v>0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303">
        <f>'Rekapitulácia stavby'!E14</f>
        <v>0</v>
      </c>
      <c r="F20" s="282"/>
      <c r="G20" s="282"/>
      <c r="H20" s="282"/>
      <c r="I20" s="27" t="s">
        <v>24</v>
      </c>
      <c r="J20" s="28">
        <f>'Rekapitulácia stavby'!AN14</f>
        <v>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26</v>
      </c>
      <c r="E22" s="32"/>
      <c r="F22" s="32"/>
      <c r="G22" s="32"/>
      <c r="H22" s="32"/>
      <c r="I22" s="27" t="s">
        <v>22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27</v>
      </c>
      <c r="F23" s="32"/>
      <c r="G23" s="32"/>
      <c r="H23" s="32"/>
      <c r="I23" s="2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29</v>
      </c>
      <c r="E25" s="32"/>
      <c r="F25" s="32"/>
      <c r="G25" s="32"/>
      <c r="H25" s="32"/>
      <c r="I25" s="27" t="s">
        <v>22</v>
      </c>
      <c r="J25" s="25" t="str">
        <f>IF('Rekapitulácia stavby'!AN19="","",'Rekapitulácia stavby'!AN19)</f>
        <v/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tr">
        <f>IF('Rekapitulácia stavby'!E20="","",'Rekapitulácia stavby'!E20)</f>
        <v xml:space="preserve"> </v>
      </c>
      <c r="F26" s="32"/>
      <c r="G26" s="32"/>
      <c r="H26" s="32"/>
      <c r="I26" s="27" t="s">
        <v>24</v>
      </c>
      <c r="J26" s="25" t="str">
        <f>IF('Rekapitulácia stavby'!AN20="","",'Rekapitulácia stavby'!AN20)</f>
        <v/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31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100"/>
      <c r="B29" s="101"/>
      <c r="C29" s="100"/>
      <c r="D29" s="100"/>
      <c r="E29" s="286" t="s">
        <v>1</v>
      </c>
      <c r="F29" s="286"/>
      <c r="G29" s="286"/>
      <c r="H29" s="286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3" t="s">
        <v>32</v>
      </c>
      <c r="E32" s="32"/>
      <c r="F32" s="32"/>
      <c r="G32" s="32"/>
      <c r="H32" s="32"/>
      <c r="I32" s="32"/>
      <c r="J32" s="71">
        <f>ROUND(J127,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34</v>
      </c>
      <c r="G34" s="32"/>
      <c r="H34" s="32"/>
      <c r="I34" s="36" t="s">
        <v>33</v>
      </c>
      <c r="J34" s="36" t="s">
        <v>35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99" t="s">
        <v>36</v>
      </c>
      <c r="E35" s="27" t="s">
        <v>37</v>
      </c>
      <c r="F35" s="104">
        <f>ROUND((SUM(BE127:BE190)),  2)</f>
        <v>0</v>
      </c>
      <c r="G35" s="32"/>
      <c r="H35" s="32"/>
      <c r="I35" s="105">
        <v>0.2</v>
      </c>
      <c r="J35" s="104">
        <f>ROUND(((SUM(BE127:BE190))*I35),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38</v>
      </c>
      <c r="F36" s="104">
        <f>ROUND((SUM(BF127:BF190)),  2)</f>
        <v>0</v>
      </c>
      <c r="G36" s="32"/>
      <c r="H36" s="32"/>
      <c r="I36" s="105">
        <v>0.2</v>
      </c>
      <c r="J36" s="104">
        <f>ROUND(((SUM(BF127:BF190))*I36),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39</v>
      </c>
      <c r="F37" s="104">
        <f>ROUND((SUM(BG127:BG190)),  2)</f>
        <v>0</v>
      </c>
      <c r="G37" s="32"/>
      <c r="H37" s="32"/>
      <c r="I37" s="105">
        <v>0.2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40</v>
      </c>
      <c r="F38" s="104">
        <f>ROUND((SUM(BH127:BH190)),  2)</f>
        <v>0</v>
      </c>
      <c r="G38" s="32"/>
      <c r="H38" s="32"/>
      <c r="I38" s="105">
        <v>0.2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41</v>
      </c>
      <c r="F39" s="104">
        <f>ROUND((SUM(BI127:BI190)),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2" customFormat="1" ht="16.5" hidden="1" customHeight="1">
      <c r="A87" s="32"/>
      <c r="B87" s="33"/>
      <c r="C87" s="32"/>
      <c r="D87" s="32"/>
      <c r="E87" s="299" t="s">
        <v>132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hidden="1" customHeight="1">
      <c r="A88" s="32"/>
      <c r="B88" s="33"/>
      <c r="C88" s="27" t="s">
        <v>133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hidden="1" customHeight="1">
      <c r="A89" s="32"/>
      <c r="B89" s="33"/>
      <c r="C89" s="32"/>
      <c r="D89" s="32"/>
      <c r="E89" s="295" t="str">
        <f>E11</f>
        <v>01.4 - Vykurovanie a chladenie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hidden="1" customHeight="1">
      <c r="A91" s="32"/>
      <c r="B91" s="33"/>
      <c r="C91" s="27" t="s">
        <v>18</v>
      </c>
      <c r="D91" s="32"/>
      <c r="E91" s="32"/>
      <c r="F91" s="25" t="str">
        <f>F14</f>
        <v>Košice, Sídlisko KVP</v>
      </c>
      <c r="G91" s="32"/>
      <c r="H91" s="32"/>
      <c r="I91" s="27" t="s">
        <v>20</v>
      </c>
      <c r="J91" s="55">
        <f>IF(J14="","",J14)</f>
        <v>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hidden="1" customHeight="1">
      <c r="A93" s="32"/>
      <c r="B93" s="33"/>
      <c r="C93" s="27" t="s">
        <v>21</v>
      </c>
      <c r="D93" s="32"/>
      <c r="E93" s="32"/>
      <c r="F93" s="25" t="str">
        <f>E17</f>
        <v>Mestská časť Košice - Sídlisko KVP</v>
      </c>
      <c r="G93" s="32"/>
      <c r="H93" s="32"/>
      <c r="I93" s="27" t="s">
        <v>26</v>
      </c>
      <c r="J93" s="30" t="str">
        <f>E23</f>
        <v>ARZ architektonické štúdio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hidden="1" customHeight="1">
      <c r="A94" s="32"/>
      <c r="B94" s="33"/>
      <c r="C94" s="27" t="s">
        <v>25</v>
      </c>
      <c r="D94" s="32"/>
      <c r="E94" s="32"/>
      <c r="F94" s="25">
        <f>IF(E20="","",E20)</f>
        <v>0</v>
      </c>
      <c r="G94" s="32"/>
      <c r="H94" s="32"/>
      <c r="I94" s="27" t="s">
        <v>29</v>
      </c>
      <c r="J94" s="30" t="str">
        <f>E26</f>
        <v xml:space="preserve"> 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hidden="1" customHeight="1">
      <c r="A96" s="32"/>
      <c r="B96" s="33"/>
      <c r="C96" s="114" t="s">
        <v>138</v>
      </c>
      <c r="D96" s="106"/>
      <c r="E96" s="106"/>
      <c r="F96" s="106"/>
      <c r="G96" s="106"/>
      <c r="H96" s="106"/>
      <c r="I96" s="106"/>
      <c r="J96" s="115" t="s">
        <v>139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hidden="1" customHeight="1">
      <c r="A98" s="32"/>
      <c r="B98" s="33"/>
      <c r="C98" s="116" t="s">
        <v>140</v>
      </c>
      <c r="D98" s="32"/>
      <c r="E98" s="32"/>
      <c r="F98" s="32"/>
      <c r="G98" s="32"/>
      <c r="H98" s="32"/>
      <c r="I98" s="32"/>
      <c r="J98" s="71">
        <f>J127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141</v>
      </c>
    </row>
    <row r="99" spans="1:47" s="9" customFormat="1" ht="24.95" hidden="1" customHeight="1">
      <c r="B99" s="117"/>
      <c r="D99" s="118" t="s">
        <v>145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1:47" s="10" customFormat="1" ht="19.899999999999999" hidden="1" customHeight="1">
      <c r="B100" s="121"/>
      <c r="D100" s="122" t="s">
        <v>582</v>
      </c>
      <c r="E100" s="123"/>
      <c r="F100" s="123"/>
      <c r="G100" s="123"/>
      <c r="H100" s="123"/>
      <c r="I100" s="123"/>
      <c r="J100" s="124">
        <f>J129</f>
        <v>0</v>
      </c>
      <c r="L100" s="121"/>
    </row>
    <row r="101" spans="1:47" s="10" customFormat="1" ht="19.899999999999999" hidden="1" customHeight="1">
      <c r="B101" s="121"/>
      <c r="D101" s="122" t="s">
        <v>1197</v>
      </c>
      <c r="E101" s="123"/>
      <c r="F101" s="123"/>
      <c r="G101" s="123"/>
      <c r="H101" s="123"/>
      <c r="I101" s="123"/>
      <c r="J101" s="124">
        <f>J138</f>
        <v>0</v>
      </c>
      <c r="L101" s="121"/>
    </row>
    <row r="102" spans="1:47" s="10" customFormat="1" ht="19.899999999999999" hidden="1" customHeight="1">
      <c r="B102" s="121"/>
      <c r="D102" s="122" t="s">
        <v>1198</v>
      </c>
      <c r="E102" s="123"/>
      <c r="F102" s="123"/>
      <c r="G102" s="123"/>
      <c r="H102" s="123"/>
      <c r="I102" s="123"/>
      <c r="J102" s="124">
        <f>J145</f>
        <v>0</v>
      </c>
      <c r="L102" s="121"/>
    </row>
    <row r="103" spans="1:47" s="10" customFormat="1" ht="19.899999999999999" hidden="1" customHeight="1">
      <c r="B103" s="121"/>
      <c r="D103" s="122" t="s">
        <v>1199</v>
      </c>
      <c r="E103" s="123"/>
      <c r="F103" s="123"/>
      <c r="G103" s="123"/>
      <c r="H103" s="123"/>
      <c r="I103" s="123"/>
      <c r="J103" s="124">
        <f>J158</f>
        <v>0</v>
      </c>
      <c r="L103" s="121"/>
    </row>
    <row r="104" spans="1:47" s="10" customFormat="1" ht="19.899999999999999" hidden="1" customHeight="1">
      <c r="B104" s="121"/>
      <c r="D104" s="122" t="s">
        <v>1200</v>
      </c>
      <c r="E104" s="123"/>
      <c r="F104" s="123"/>
      <c r="G104" s="123"/>
      <c r="H104" s="123"/>
      <c r="I104" s="123"/>
      <c r="J104" s="124">
        <f>J179</f>
        <v>0</v>
      </c>
      <c r="L104" s="121"/>
    </row>
    <row r="105" spans="1:47" s="10" customFormat="1" ht="19.899999999999999" hidden="1" customHeight="1">
      <c r="B105" s="121"/>
      <c r="D105" s="122" t="s">
        <v>1201</v>
      </c>
      <c r="E105" s="123"/>
      <c r="F105" s="123"/>
      <c r="G105" s="123"/>
      <c r="H105" s="123"/>
      <c r="I105" s="123"/>
      <c r="J105" s="124">
        <f>J190</f>
        <v>0</v>
      </c>
      <c r="L105" s="121"/>
    </row>
    <row r="106" spans="1:47" s="2" customFormat="1" ht="21.75" hidden="1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6.95" hidden="1" customHeight="1">
      <c r="A107" s="32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hidden="1"/>
    <row r="109" spans="1:47" hidden="1"/>
    <row r="110" spans="1:47" hidden="1"/>
    <row r="111" spans="1:47" s="2" customFormat="1" ht="6.95" customHeight="1">
      <c r="A111" s="32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24.95" customHeight="1">
      <c r="A112" s="32"/>
      <c r="B112" s="33"/>
      <c r="C112" s="21" t="s">
        <v>152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12" customHeight="1">
      <c r="A114" s="32"/>
      <c r="B114" s="33"/>
      <c r="C114" s="27" t="s">
        <v>14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16.5" customHeight="1">
      <c r="A115" s="32"/>
      <c r="B115" s="33"/>
      <c r="C115" s="32"/>
      <c r="D115" s="32"/>
      <c r="E115" s="299" t="str">
        <f>E7</f>
        <v>Džemo  - Komunitná kaviareň</v>
      </c>
      <c r="F115" s="300"/>
      <c r="G115" s="300"/>
      <c r="H115" s="300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1" customFormat="1" ht="12" customHeight="1">
      <c r="B116" s="20"/>
      <c r="C116" s="27" t="s">
        <v>131</v>
      </c>
      <c r="L116" s="20"/>
    </row>
    <row r="117" spans="1:63" s="2" customFormat="1" ht="16.5" customHeight="1">
      <c r="A117" s="32"/>
      <c r="B117" s="33"/>
      <c r="C117" s="32"/>
      <c r="D117" s="32"/>
      <c r="E117" s="299" t="s">
        <v>132</v>
      </c>
      <c r="F117" s="302"/>
      <c r="G117" s="302"/>
      <c r="H117" s="30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2" customHeight="1">
      <c r="A118" s="32"/>
      <c r="B118" s="33"/>
      <c r="C118" s="27" t="s">
        <v>133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6.5" customHeight="1">
      <c r="A119" s="32"/>
      <c r="B119" s="33"/>
      <c r="C119" s="32"/>
      <c r="D119" s="32"/>
      <c r="E119" s="295" t="str">
        <f>E11</f>
        <v>01.4 - Vykurovanie a chladenie</v>
      </c>
      <c r="F119" s="302"/>
      <c r="G119" s="302"/>
      <c r="H119" s="30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12" customHeight="1">
      <c r="A121" s="32"/>
      <c r="B121" s="33"/>
      <c r="C121" s="27" t="s">
        <v>18</v>
      </c>
      <c r="D121" s="32"/>
      <c r="E121" s="32"/>
      <c r="F121" s="25" t="str">
        <f>F14</f>
        <v>Košice, Sídlisko KVP</v>
      </c>
      <c r="G121" s="32"/>
      <c r="H121" s="32"/>
      <c r="I121" s="27" t="s">
        <v>20</v>
      </c>
      <c r="J121" s="55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25.7" customHeight="1">
      <c r="A123" s="32"/>
      <c r="B123" s="33"/>
      <c r="C123" s="27" t="s">
        <v>21</v>
      </c>
      <c r="D123" s="32"/>
      <c r="E123" s="32"/>
      <c r="F123" s="25" t="str">
        <f>E17</f>
        <v>Mestská časť Košice - Sídlisko KVP</v>
      </c>
      <c r="G123" s="32"/>
      <c r="H123" s="32"/>
      <c r="I123" s="27" t="s">
        <v>26</v>
      </c>
      <c r="J123" s="30" t="str">
        <f>E23</f>
        <v>ARZ architektonické štúdio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5.2" customHeight="1">
      <c r="A124" s="32"/>
      <c r="B124" s="33"/>
      <c r="C124" s="27" t="s">
        <v>25</v>
      </c>
      <c r="D124" s="32"/>
      <c r="E124" s="32"/>
      <c r="F124" s="25"/>
      <c r="G124" s="32"/>
      <c r="H124" s="32"/>
      <c r="I124" s="27" t="s">
        <v>29</v>
      </c>
      <c r="J124" s="30" t="str">
        <f>E26</f>
        <v xml:space="preserve"> </v>
      </c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0.3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11" customFormat="1" ht="29.25" customHeight="1">
      <c r="A126" s="125"/>
      <c r="B126" s="126"/>
      <c r="C126" s="127" t="s">
        <v>153</v>
      </c>
      <c r="D126" s="128" t="s">
        <v>57</v>
      </c>
      <c r="E126" s="128" t="s">
        <v>53</v>
      </c>
      <c r="F126" s="128" t="s">
        <v>54</v>
      </c>
      <c r="G126" s="128" t="s">
        <v>154</v>
      </c>
      <c r="H126" s="128" t="s">
        <v>155</v>
      </c>
      <c r="I126" s="128" t="s">
        <v>156</v>
      </c>
      <c r="J126" s="129" t="s">
        <v>139</v>
      </c>
      <c r="K126" s="130" t="s">
        <v>157</v>
      </c>
      <c r="L126" s="131"/>
      <c r="M126" s="62" t="s">
        <v>1</v>
      </c>
      <c r="N126" s="63" t="s">
        <v>36</v>
      </c>
      <c r="O126" s="63" t="s">
        <v>158</v>
      </c>
      <c r="P126" s="63" t="s">
        <v>159</v>
      </c>
      <c r="Q126" s="63" t="s">
        <v>160</v>
      </c>
      <c r="R126" s="63" t="s">
        <v>161</v>
      </c>
      <c r="S126" s="63" t="s">
        <v>162</v>
      </c>
      <c r="T126" s="64" t="s">
        <v>163</v>
      </c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63" s="2" customFormat="1" ht="22.9" customHeight="1">
      <c r="A127" s="32"/>
      <c r="B127" s="33"/>
      <c r="C127" s="69" t="s">
        <v>140</v>
      </c>
      <c r="D127" s="32"/>
      <c r="E127" s="32"/>
      <c r="F127" s="32"/>
      <c r="G127" s="32"/>
      <c r="H127" s="32"/>
      <c r="I127" s="32"/>
      <c r="J127" s="132">
        <f>BK127</f>
        <v>0</v>
      </c>
      <c r="K127" s="32"/>
      <c r="L127" s="33"/>
      <c r="M127" s="65"/>
      <c r="N127" s="56"/>
      <c r="O127" s="66"/>
      <c r="P127" s="133">
        <f>P128</f>
        <v>0</v>
      </c>
      <c r="Q127" s="66"/>
      <c r="R127" s="133">
        <f>R128</f>
        <v>0</v>
      </c>
      <c r="S127" s="66"/>
      <c r="T127" s="134">
        <f>T128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7" t="s">
        <v>71</v>
      </c>
      <c r="AU127" s="17" t="s">
        <v>141</v>
      </c>
      <c r="BK127" s="135">
        <f>BK128</f>
        <v>0</v>
      </c>
    </row>
    <row r="128" spans="1:63" s="12" customFormat="1" ht="25.9" customHeight="1">
      <c r="B128" s="136"/>
      <c r="D128" s="137" t="s">
        <v>71</v>
      </c>
      <c r="E128" s="138" t="s">
        <v>302</v>
      </c>
      <c r="F128" s="138" t="s">
        <v>303</v>
      </c>
      <c r="I128" s="139"/>
      <c r="J128" s="140">
        <f>BK128</f>
        <v>0</v>
      </c>
      <c r="L128" s="136"/>
      <c r="M128" s="141"/>
      <c r="N128" s="142"/>
      <c r="O128" s="142"/>
      <c r="P128" s="143">
        <f>P129+P138+P145+P158+P179+P190</f>
        <v>0</v>
      </c>
      <c r="Q128" s="142"/>
      <c r="R128" s="143">
        <f>R129+R138+R145+R158+R179+R190</f>
        <v>0</v>
      </c>
      <c r="S128" s="142"/>
      <c r="T128" s="144">
        <f>T129+T138+T145+T158+T179+T190</f>
        <v>0</v>
      </c>
      <c r="AR128" s="137" t="s">
        <v>84</v>
      </c>
      <c r="AT128" s="145" t="s">
        <v>71</v>
      </c>
      <c r="AU128" s="145" t="s">
        <v>72</v>
      </c>
      <c r="AY128" s="137" t="s">
        <v>166</v>
      </c>
      <c r="BK128" s="146">
        <f>BK129+BK138+BK145+BK158+BK179+BK190</f>
        <v>0</v>
      </c>
    </row>
    <row r="129" spans="1:65" s="12" customFormat="1" ht="22.9" customHeight="1">
      <c r="B129" s="136"/>
      <c r="D129" s="137" t="s">
        <v>71</v>
      </c>
      <c r="E129" s="147" t="s">
        <v>661</v>
      </c>
      <c r="F129" s="147" t="s">
        <v>662</v>
      </c>
      <c r="I129" s="139"/>
      <c r="J129" s="148">
        <f>BK129</f>
        <v>0</v>
      </c>
      <c r="L129" s="136"/>
      <c r="M129" s="141"/>
      <c r="N129" s="142"/>
      <c r="O129" s="142"/>
      <c r="P129" s="143">
        <f>SUM(P130:P137)</f>
        <v>0</v>
      </c>
      <c r="Q129" s="142"/>
      <c r="R129" s="143">
        <f>SUM(R130:R137)</f>
        <v>0</v>
      </c>
      <c r="S129" s="142"/>
      <c r="T129" s="144">
        <f>SUM(T130:T137)</f>
        <v>0</v>
      </c>
      <c r="AR129" s="137" t="s">
        <v>84</v>
      </c>
      <c r="AT129" s="145" t="s">
        <v>71</v>
      </c>
      <c r="AU129" s="145" t="s">
        <v>79</v>
      </c>
      <c r="AY129" s="137" t="s">
        <v>166</v>
      </c>
      <c r="BK129" s="146">
        <f>SUM(BK130:BK137)</f>
        <v>0</v>
      </c>
    </row>
    <row r="130" spans="1:65" s="2" customFormat="1" ht="21.75" customHeight="1">
      <c r="A130" s="32"/>
      <c r="B130" s="149"/>
      <c r="C130" s="150" t="s">
        <v>79</v>
      </c>
      <c r="D130" s="150" t="s">
        <v>169</v>
      </c>
      <c r="E130" s="151" t="s">
        <v>1202</v>
      </c>
      <c r="F130" s="152" t="s">
        <v>1203</v>
      </c>
      <c r="G130" s="153" t="s">
        <v>238</v>
      </c>
      <c r="H130" s="154">
        <v>10</v>
      </c>
      <c r="I130" s="155"/>
      <c r="J130" s="156">
        <f t="shared" ref="J130:J137" si="0">ROUND(I130*H130,2)</f>
        <v>0</v>
      </c>
      <c r="K130" s="157"/>
      <c r="L130" s="33"/>
      <c r="M130" s="158" t="s">
        <v>1</v>
      </c>
      <c r="N130" s="159" t="s">
        <v>38</v>
      </c>
      <c r="O130" s="58"/>
      <c r="P130" s="160">
        <f t="shared" ref="P130:P137" si="1">O130*H130</f>
        <v>0</v>
      </c>
      <c r="Q130" s="160">
        <v>0</v>
      </c>
      <c r="R130" s="160">
        <f t="shared" ref="R130:R137" si="2">Q130*H130</f>
        <v>0</v>
      </c>
      <c r="S130" s="160">
        <v>0</v>
      </c>
      <c r="T130" s="161">
        <f t="shared" ref="T130:T137" si="3"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2" t="s">
        <v>253</v>
      </c>
      <c r="AT130" s="162" t="s">
        <v>169</v>
      </c>
      <c r="AU130" s="162" t="s">
        <v>84</v>
      </c>
      <c r="AY130" s="17" t="s">
        <v>166</v>
      </c>
      <c r="BE130" s="163">
        <f t="shared" ref="BE130:BE137" si="4">IF(N130="základná",J130,0)</f>
        <v>0</v>
      </c>
      <c r="BF130" s="163">
        <f t="shared" ref="BF130:BF137" si="5">IF(N130="znížená",J130,0)</f>
        <v>0</v>
      </c>
      <c r="BG130" s="163">
        <f t="shared" ref="BG130:BG137" si="6">IF(N130="zákl. prenesená",J130,0)</f>
        <v>0</v>
      </c>
      <c r="BH130" s="163">
        <f t="shared" ref="BH130:BH137" si="7">IF(N130="zníž. prenesená",J130,0)</f>
        <v>0</v>
      </c>
      <c r="BI130" s="163">
        <f t="shared" ref="BI130:BI137" si="8">IF(N130="nulová",J130,0)</f>
        <v>0</v>
      </c>
      <c r="BJ130" s="17" t="s">
        <v>84</v>
      </c>
      <c r="BK130" s="163">
        <f t="shared" ref="BK130:BK137" si="9">ROUND(I130*H130,2)</f>
        <v>0</v>
      </c>
      <c r="BL130" s="17" t="s">
        <v>253</v>
      </c>
      <c r="BM130" s="162" t="s">
        <v>84</v>
      </c>
    </row>
    <row r="131" spans="1:65" s="2" customFormat="1" ht="21.75" customHeight="1">
      <c r="A131" s="32"/>
      <c r="B131" s="149"/>
      <c r="C131" s="191" t="s">
        <v>84</v>
      </c>
      <c r="D131" s="191" t="s">
        <v>463</v>
      </c>
      <c r="E131" s="192" t="s">
        <v>1204</v>
      </c>
      <c r="F131" s="193" t="s">
        <v>1205</v>
      </c>
      <c r="G131" s="194" t="s">
        <v>238</v>
      </c>
      <c r="H131" s="195">
        <v>10</v>
      </c>
      <c r="I131" s="196"/>
      <c r="J131" s="197">
        <f t="shared" si="0"/>
        <v>0</v>
      </c>
      <c r="K131" s="198"/>
      <c r="L131" s="199"/>
      <c r="M131" s="200" t="s">
        <v>1</v>
      </c>
      <c r="N131" s="201" t="s">
        <v>38</v>
      </c>
      <c r="O131" s="58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339</v>
      </c>
      <c r="AT131" s="162" t="s">
        <v>463</v>
      </c>
      <c r="AU131" s="162" t="s">
        <v>84</v>
      </c>
      <c r="AY131" s="17" t="s">
        <v>166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84</v>
      </c>
      <c r="BK131" s="163">
        <f t="shared" si="9"/>
        <v>0</v>
      </c>
      <c r="BL131" s="17" t="s">
        <v>253</v>
      </c>
      <c r="BM131" s="162" t="s">
        <v>173</v>
      </c>
    </row>
    <row r="132" spans="1:65" s="2" customFormat="1" ht="21.75" customHeight="1">
      <c r="A132" s="32"/>
      <c r="B132" s="149"/>
      <c r="C132" s="150" t="s">
        <v>89</v>
      </c>
      <c r="D132" s="150" t="s">
        <v>169</v>
      </c>
      <c r="E132" s="151" t="s">
        <v>1206</v>
      </c>
      <c r="F132" s="152" t="s">
        <v>1029</v>
      </c>
      <c r="G132" s="153" t="s">
        <v>238</v>
      </c>
      <c r="H132" s="154">
        <v>98.37</v>
      </c>
      <c r="I132" s="155"/>
      <c r="J132" s="156">
        <f t="shared" si="0"/>
        <v>0</v>
      </c>
      <c r="K132" s="157"/>
      <c r="L132" s="33"/>
      <c r="M132" s="158" t="s">
        <v>1</v>
      </c>
      <c r="N132" s="159" t="s">
        <v>38</v>
      </c>
      <c r="O132" s="58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2" t="s">
        <v>253</v>
      </c>
      <c r="AT132" s="162" t="s">
        <v>169</v>
      </c>
      <c r="AU132" s="162" t="s">
        <v>84</v>
      </c>
      <c r="AY132" s="17" t="s">
        <v>166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84</v>
      </c>
      <c r="BK132" s="163">
        <f t="shared" si="9"/>
        <v>0</v>
      </c>
      <c r="BL132" s="17" t="s">
        <v>253</v>
      </c>
      <c r="BM132" s="162" t="s">
        <v>200</v>
      </c>
    </row>
    <row r="133" spans="1:65" s="2" customFormat="1" ht="21.75" customHeight="1">
      <c r="A133" s="32"/>
      <c r="B133" s="149"/>
      <c r="C133" s="191" t="s">
        <v>173</v>
      </c>
      <c r="D133" s="191" t="s">
        <v>463</v>
      </c>
      <c r="E133" s="192" t="s">
        <v>1032</v>
      </c>
      <c r="F133" s="193" t="s">
        <v>1033</v>
      </c>
      <c r="G133" s="194" t="s">
        <v>238</v>
      </c>
      <c r="H133" s="195">
        <v>26</v>
      </c>
      <c r="I133" s="196"/>
      <c r="J133" s="197">
        <f t="shared" si="0"/>
        <v>0</v>
      </c>
      <c r="K133" s="198"/>
      <c r="L133" s="199"/>
      <c r="M133" s="200" t="s">
        <v>1</v>
      </c>
      <c r="N133" s="201" t="s">
        <v>38</v>
      </c>
      <c r="O133" s="58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2" t="s">
        <v>339</v>
      </c>
      <c r="AT133" s="162" t="s">
        <v>463</v>
      </c>
      <c r="AU133" s="162" t="s">
        <v>84</v>
      </c>
      <c r="AY133" s="17" t="s">
        <v>166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7" t="s">
        <v>84</v>
      </c>
      <c r="BK133" s="163">
        <f t="shared" si="9"/>
        <v>0</v>
      </c>
      <c r="BL133" s="17" t="s">
        <v>253</v>
      </c>
      <c r="BM133" s="162" t="s">
        <v>211</v>
      </c>
    </row>
    <row r="134" spans="1:65" s="2" customFormat="1" ht="21.75" customHeight="1">
      <c r="A134" s="32"/>
      <c r="B134" s="149"/>
      <c r="C134" s="191" t="s">
        <v>195</v>
      </c>
      <c r="D134" s="191" t="s">
        <v>463</v>
      </c>
      <c r="E134" s="192" t="s">
        <v>1034</v>
      </c>
      <c r="F134" s="193" t="s">
        <v>1035</v>
      </c>
      <c r="G134" s="194" t="s">
        <v>238</v>
      </c>
      <c r="H134" s="195">
        <v>12</v>
      </c>
      <c r="I134" s="196"/>
      <c r="J134" s="197">
        <f t="shared" si="0"/>
        <v>0</v>
      </c>
      <c r="K134" s="198"/>
      <c r="L134" s="199"/>
      <c r="M134" s="200" t="s">
        <v>1</v>
      </c>
      <c r="N134" s="201" t="s">
        <v>38</v>
      </c>
      <c r="O134" s="58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339</v>
      </c>
      <c r="AT134" s="162" t="s">
        <v>463</v>
      </c>
      <c r="AU134" s="162" t="s">
        <v>84</v>
      </c>
      <c r="AY134" s="17" t="s">
        <v>166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7" t="s">
        <v>84</v>
      </c>
      <c r="BK134" s="163">
        <f t="shared" si="9"/>
        <v>0</v>
      </c>
      <c r="BL134" s="17" t="s">
        <v>253</v>
      </c>
      <c r="BM134" s="162" t="s">
        <v>216</v>
      </c>
    </row>
    <row r="135" spans="1:65" s="2" customFormat="1" ht="21.75" customHeight="1">
      <c r="A135" s="32"/>
      <c r="B135" s="149"/>
      <c r="C135" s="191" t="s">
        <v>200</v>
      </c>
      <c r="D135" s="191" t="s">
        <v>463</v>
      </c>
      <c r="E135" s="192" t="s">
        <v>1207</v>
      </c>
      <c r="F135" s="193" t="s">
        <v>1208</v>
      </c>
      <c r="G135" s="194" t="s">
        <v>238</v>
      </c>
      <c r="H135" s="195">
        <v>0.96</v>
      </c>
      <c r="I135" s="196"/>
      <c r="J135" s="197">
        <f t="shared" si="0"/>
        <v>0</v>
      </c>
      <c r="K135" s="198"/>
      <c r="L135" s="199"/>
      <c r="M135" s="200" t="s">
        <v>1</v>
      </c>
      <c r="N135" s="201" t="s">
        <v>38</v>
      </c>
      <c r="O135" s="58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339</v>
      </c>
      <c r="AT135" s="162" t="s">
        <v>463</v>
      </c>
      <c r="AU135" s="162" t="s">
        <v>84</v>
      </c>
      <c r="AY135" s="17" t="s">
        <v>166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84</v>
      </c>
      <c r="BK135" s="163">
        <f t="shared" si="9"/>
        <v>0</v>
      </c>
      <c r="BL135" s="17" t="s">
        <v>253</v>
      </c>
      <c r="BM135" s="162" t="s">
        <v>230</v>
      </c>
    </row>
    <row r="136" spans="1:65" s="2" customFormat="1" ht="21.75" customHeight="1">
      <c r="A136" s="32"/>
      <c r="B136" s="149"/>
      <c r="C136" s="191" t="s">
        <v>206</v>
      </c>
      <c r="D136" s="191" t="s">
        <v>463</v>
      </c>
      <c r="E136" s="192" t="s">
        <v>1209</v>
      </c>
      <c r="F136" s="193" t="s">
        <v>1210</v>
      </c>
      <c r="G136" s="194" t="s">
        <v>238</v>
      </c>
      <c r="H136" s="195">
        <v>59.41</v>
      </c>
      <c r="I136" s="196"/>
      <c r="J136" s="197">
        <f t="shared" si="0"/>
        <v>0</v>
      </c>
      <c r="K136" s="198"/>
      <c r="L136" s="199"/>
      <c r="M136" s="200" t="s">
        <v>1</v>
      </c>
      <c r="N136" s="201" t="s">
        <v>38</v>
      </c>
      <c r="O136" s="58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339</v>
      </c>
      <c r="AT136" s="162" t="s">
        <v>463</v>
      </c>
      <c r="AU136" s="162" t="s">
        <v>84</v>
      </c>
      <c r="AY136" s="17" t="s">
        <v>166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84</v>
      </c>
      <c r="BK136" s="163">
        <f t="shared" si="9"/>
        <v>0</v>
      </c>
      <c r="BL136" s="17" t="s">
        <v>253</v>
      </c>
      <c r="BM136" s="162" t="s">
        <v>242</v>
      </c>
    </row>
    <row r="137" spans="1:65" s="2" customFormat="1" ht="21.75" customHeight="1">
      <c r="A137" s="32"/>
      <c r="B137" s="149"/>
      <c r="C137" s="150" t="s">
        <v>211</v>
      </c>
      <c r="D137" s="150" t="s">
        <v>169</v>
      </c>
      <c r="E137" s="151" t="s">
        <v>1211</v>
      </c>
      <c r="F137" s="152" t="s">
        <v>674</v>
      </c>
      <c r="G137" s="153" t="s">
        <v>274</v>
      </c>
      <c r="H137" s="154">
        <v>3.0000000000000001E-3</v>
      </c>
      <c r="I137" s="155"/>
      <c r="J137" s="156">
        <f t="shared" si="0"/>
        <v>0</v>
      </c>
      <c r="K137" s="157"/>
      <c r="L137" s="33"/>
      <c r="M137" s="158" t="s">
        <v>1</v>
      </c>
      <c r="N137" s="159" t="s">
        <v>38</v>
      </c>
      <c r="O137" s="58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253</v>
      </c>
      <c r="AT137" s="162" t="s">
        <v>169</v>
      </c>
      <c r="AU137" s="162" t="s">
        <v>84</v>
      </c>
      <c r="AY137" s="17" t="s">
        <v>166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84</v>
      </c>
      <c r="BK137" s="163">
        <f t="shared" si="9"/>
        <v>0</v>
      </c>
      <c r="BL137" s="17" t="s">
        <v>253</v>
      </c>
      <c r="BM137" s="162" t="s">
        <v>253</v>
      </c>
    </row>
    <row r="138" spans="1:65" s="12" customFormat="1" ht="22.9" customHeight="1">
      <c r="B138" s="136"/>
      <c r="D138" s="137" t="s">
        <v>71</v>
      </c>
      <c r="E138" s="147" t="s">
        <v>1212</v>
      </c>
      <c r="F138" s="147" t="s">
        <v>1213</v>
      </c>
      <c r="I138" s="139"/>
      <c r="J138" s="148">
        <f>BK138</f>
        <v>0</v>
      </c>
      <c r="L138" s="136"/>
      <c r="M138" s="141"/>
      <c r="N138" s="142"/>
      <c r="O138" s="142"/>
      <c r="P138" s="143">
        <f>SUM(P139:P144)</f>
        <v>0</v>
      </c>
      <c r="Q138" s="142"/>
      <c r="R138" s="143">
        <f>SUM(R139:R144)</f>
        <v>0</v>
      </c>
      <c r="S138" s="142"/>
      <c r="T138" s="144">
        <f>SUM(T139:T144)</f>
        <v>0</v>
      </c>
      <c r="AR138" s="137" t="s">
        <v>84</v>
      </c>
      <c r="AT138" s="145" t="s">
        <v>71</v>
      </c>
      <c r="AU138" s="145" t="s">
        <v>79</v>
      </c>
      <c r="AY138" s="137" t="s">
        <v>166</v>
      </c>
      <c r="BK138" s="146">
        <f>SUM(BK139:BK144)</f>
        <v>0</v>
      </c>
    </row>
    <row r="139" spans="1:65" s="2" customFormat="1" ht="21.75" customHeight="1">
      <c r="A139" s="32"/>
      <c r="B139" s="149"/>
      <c r="C139" s="150" t="s">
        <v>167</v>
      </c>
      <c r="D139" s="150" t="s">
        <v>169</v>
      </c>
      <c r="E139" s="151" t="s">
        <v>1214</v>
      </c>
      <c r="F139" s="152" t="s">
        <v>1215</v>
      </c>
      <c r="G139" s="153" t="s">
        <v>203</v>
      </c>
      <c r="H139" s="154">
        <v>1</v>
      </c>
      <c r="I139" s="155"/>
      <c r="J139" s="156">
        <f t="shared" ref="J139:J144" si="10">ROUND(I139*H139,2)</f>
        <v>0</v>
      </c>
      <c r="K139" s="157"/>
      <c r="L139" s="33"/>
      <c r="M139" s="158" t="s">
        <v>1</v>
      </c>
      <c r="N139" s="159" t="s">
        <v>38</v>
      </c>
      <c r="O139" s="58"/>
      <c r="P139" s="160">
        <f t="shared" ref="P139:P144" si="11">O139*H139</f>
        <v>0</v>
      </c>
      <c r="Q139" s="160">
        <v>0</v>
      </c>
      <c r="R139" s="160">
        <f t="shared" ref="R139:R144" si="12">Q139*H139</f>
        <v>0</v>
      </c>
      <c r="S139" s="160">
        <v>0</v>
      </c>
      <c r="T139" s="161">
        <f t="shared" ref="T139:T144" si="13"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253</v>
      </c>
      <c r="AT139" s="162" t="s">
        <v>169</v>
      </c>
      <c r="AU139" s="162" t="s">
        <v>84</v>
      </c>
      <c r="AY139" s="17" t="s">
        <v>166</v>
      </c>
      <c r="BE139" s="163">
        <f t="shared" ref="BE139:BE144" si="14">IF(N139="základná",J139,0)</f>
        <v>0</v>
      </c>
      <c r="BF139" s="163">
        <f t="shared" ref="BF139:BF144" si="15">IF(N139="znížená",J139,0)</f>
        <v>0</v>
      </c>
      <c r="BG139" s="163">
        <f t="shared" ref="BG139:BG144" si="16">IF(N139="zákl. prenesená",J139,0)</f>
        <v>0</v>
      </c>
      <c r="BH139" s="163">
        <f t="shared" ref="BH139:BH144" si="17">IF(N139="zníž. prenesená",J139,0)</f>
        <v>0</v>
      </c>
      <c r="BI139" s="163">
        <f t="shared" ref="BI139:BI144" si="18">IF(N139="nulová",J139,0)</f>
        <v>0</v>
      </c>
      <c r="BJ139" s="17" t="s">
        <v>84</v>
      </c>
      <c r="BK139" s="163">
        <f t="shared" ref="BK139:BK144" si="19">ROUND(I139*H139,2)</f>
        <v>0</v>
      </c>
      <c r="BL139" s="17" t="s">
        <v>253</v>
      </c>
      <c r="BM139" s="162" t="s">
        <v>265</v>
      </c>
    </row>
    <row r="140" spans="1:65" s="2" customFormat="1" ht="33" customHeight="1">
      <c r="A140" s="32"/>
      <c r="B140" s="149"/>
      <c r="C140" s="191" t="s">
        <v>216</v>
      </c>
      <c r="D140" s="191" t="s">
        <v>463</v>
      </c>
      <c r="E140" s="192" t="s">
        <v>1216</v>
      </c>
      <c r="F140" s="193" t="s">
        <v>1217</v>
      </c>
      <c r="G140" s="194" t="s">
        <v>203</v>
      </c>
      <c r="H140" s="195">
        <v>1</v>
      </c>
      <c r="I140" s="196"/>
      <c r="J140" s="197">
        <f t="shared" si="10"/>
        <v>0</v>
      </c>
      <c r="K140" s="198"/>
      <c r="L140" s="199"/>
      <c r="M140" s="200" t="s">
        <v>1</v>
      </c>
      <c r="N140" s="201" t="s">
        <v>38</v>
      </c>
      <c r="O140" s="58"/>
      <c r="P140" s="160">
        <f t="shared" si="11"/>
        <v>0</v>
      </c>
      <c r="Q140" s="160">
        <v>0</v>
      </c>
      <c r="R140" s="160">
        <f t="shared" si="12"/>
        <v>0</v>
      </c>
      <c r="S140" s="160">
        <v>0</v>
      </c>
      <c r="T140" s="161">
        <f t="shared" si="1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339</v>
      </c>
      <c r="AT140" s="162" t="s">
        <v>463</v>
      </c>
      <c r="AU140" s="162" t="s">
        <v>84</v>
      </c>
      <c r="AY140" s="17" t="s">
        <v>166</v>
      </c>
      <c r="BE140" s="163">
        <f t="shared" si="14"/>
        <v>0</v>
      </c>
      <c r="BF140" s="163">
        <f t="shared" si="15"/>
        <v>0</v>
      </c>
      <c r="BG140" s="163">
        <f t="shared" si="16"/>
        <v>0</v>
      </c>
      <c r="BH140" s="163">
        <f t="shared" si="17"/>
        <v>0</v>
      </c>
      <c r="BI140" s="163">
        <f t="shared" si="18"/>
        <v>0</v>
      </c>
      <c r="BJ140" s="17" t="s">
        <v>84</v>
      </c>
      <c r="BK140" s="163">
        <f t="shared" si="19"/>
        <v>0</v>
      </c>
      <c r="BL140" s="17" t="s">
        <v>253</v>
      </c>
      <c r="BM140" s="162" t="s">
        <v>7</v>
      </c>
    </row>
    <row r="141" spans="1:65" s="2" customFormat="1" ht="16.5" customHeight="1">
      <c r="A141" s="32"/>
      <c r="B141" s="149"/>
      <c r="C141" s="150" t="s">
        <v>225</v>
      </c>
      <c r="D141" s="150" t="s">
        <v>169</v>
      </c>
      <c r="E141" s="151" t="s">
        <v>1218</v>
      </c>
      <c r="F141" s="152" t="s">
        <v>1219</v>
      </c>
      <c r="G141" s="153" t="s">
        <v>203</v>
      </c>
      <c r="H141" s="154">
        <v>1</v>
      </c>
      <c r="I141" s="155"/>
      <c r="J141" s="156">
        <f t="shared" si="10"/>
        <v>0</v>
      </c>
      <c r="K141" s="157"/>
      <c r="L141" s="33"/>
      <c r="M141" s="158" t="s">
        <v>1</v>
      </c>
      <c r="N141" s="159" t="s">
        <v>38</v>
      </c>
      <c r="O141" s="58"/>
      <c r="P141" s="160">
        <f t="shared" si="11"/>
        <v>0</v>
      </c>
      <c r="Q141" s="160">
        <v>0</v>
      </c>
      <c r="R141" s="160">
        <f t="shared" si="12"/>
        <v>0</v>
      </c>
      <c r="S141" s="160">
        <v>0</v>
      </c>
      <c r="T141" s="161">
        <f t="shared" si="1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2" t="s">
        <v>253</v>
      </c>
      <c r="AT141" s="162" t="s">
        <v>169</v>
      </c>
      <c r="AU141" s="162" t="s">
        <v>84</v>
      </c>
      <c r="AY141" s="17" t="s">
        <v>166</v>
      </c>
      <c r="BE141" s="163">
        <f t="shared" si="14"/>
        <v>0</v>
      </c>
      <c r="BF141" s="163">
        <f t="shared" si="15"/>
        <v>0</v>
      </c>
      <c r="BG141" s="163">
        <f t="shared" si="16"/>
        <v>0</v>
      </c>
      <c r="BH141" s="163">
        <f t="shared" si="17"/>
        <v>0</v>
      </c>
      <c r="BI141" s="163">
        <f t="shared" si="18"/>
        <v>0</v>
      </c>
      <c r="BJ141" s="17" t="s">
        <v>84</v>
      </c>
      <c r="BK141" s="163">
        <f t="shared" si="19"/>
        <v>0</v>
      </c>
      <c r="BL141" s="17" t="s">
        <v>253</v>
      </c>
      <c r="BM141" s="162" t="s">
        <v>284</v>
      </c>
    </row>
    <row r="142" spans="1:65" s="2" customFormat="1" ht="16.5" customHeight="1">
      <c r="A142" s="32"/>
      <c r="B142" s="149"/>
      <c r="C142" s="191" t="s">
        <v>230</v>
      </c>
      <c r="D142" s="191" t="s">
        <v>463</v>
      </c>
      <c r="E142" s="192" t="s">
        <v>1220</v>
      </c>
      <c r="F142" s="193" t="s">
        <v>1221</v>
      </c>
      <c r="G142" s="194" t="s">
        <v>203</v>
      </c>
      <c r="H142" s="195">
        <v>1</v>
      </c>
      <c r="I142" s="196"/>
      <c r="J142" s="197">
        <f t="shared" si="10"/>
        <v>0</v>
      </c>
      <c r="K142" s="198"/>
      <c r="L142" s="199"/>
      <c r="M142" s="200" t="s">
        <v>1</v>
      </c>
      <c r="N142" s="201" t="s">
        <v>38</v>
      </c>
      <c r="O142" s="58"/>
      <c r="P142" s="160">
        <f t="shared" si="11"/>
        <v>0</v>
      </c>
      <c r="Q142" s="160">
        <v>0</v>
      </c>
      <c r="R142" s="160">
        <f t="shared" si="12"/>
        <v>0</v>
      </c>
      <c r="S142" s="160">
        <v>0</v>
      </c>
      <c r="T142" s="161">
        <f t="shared" si="1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2" t="s">
        <v>339</v>
      </c>
      <c r="AT142" s="162" t="s">
        <v>463</v>
      </c>
      <c r="AU142" s="162" t="s">
        <v>84</v>
      </c>
      <c r="AY142" s="17" t="s">
        <v>166</v>
      </c>
      <c r="BE142" s="163">
        <f t="shared" si="14"/>
        <v>0</v>
      </c>
      <c r="BF142" s="163">
        <f t="shared" si="15"/>
        <v>0</v>
      </c>
      <c r="BG142" s="163">
        <f t="shared" si="16"/>
        <v>0</v>
      </c>
      <c r="BH142" s="163">
        <f t="shared" si="17"/>
        <v>0</v>
      </c>
      <c r="BI142" s="163">
        <f t="shared" si="18"/>
        <v>0</v>
      </c>
      <c r="BJ142" s="17" t="s">
        <v>84</v>
      </c>
      <c r="BK142" s="163">
        <f t="shared" si="19"/>
        <v>0</v>
      </c>
      <c r="BL142" s="17" t="s">
        <v>253</v>
      </c>
      <c r="BM142" s="162" t="s">
        <v>292</v>
      </c>
    </row>
    <row r="143" spans="1:65" s="2" customFormat="1" ht="21.75" customHeight="1">
      <c r="A143" s="32"/>
      <c r="B143" s="149"/>
      <c r="C143" s="191" t="s">
        <v>235</v>
      </c>
      <c r="D143" s="191" t="s">
        <v>463</v>
      </c>
      <c r="E143" s="192" t="s">
        <v>1222</v>
      </c>
      <c r="F143" s="193" t="s">
        <v>1223</v>
      </c>
      <c r="G143" s="194" t="s">
        <v>203</v>
      </c>
      <c r="H143" s="195">
        <v>1</v>
      </c>
      <c r="I143" s="196"/>
      <c r="J143" s="197">
        <f t="shared" si="10"/>
        <v>0</v>
      </c>
      <c r="K143" s="198"/>
      <c r="L143" s="199"/>
      <c r="M143" s="200" t="s">
        <v>1</v>
      </c>
      <c r="N143" s="201" t="s">
        <v>38</v>
      </c>
      <c r="O143" s="58"/>
      <c r="P143" s="160">
        <f t="shared" si="11"/>
        <v>0</v>
      </c>
      <c r="Q143" s="160">
        <v>0</v>
      </c>
      <c r="R143" s="160">
        <f t="shared" si="12"/>
        <v>0</v>
      </c>
      <c r="S143" s="160">
        <v>0</v>
      </c>
      <c r="T143" s="161">
        <f t="shared" si="1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2" t="s">
        <v>339</v>
      </c>
      <c r="AT143" s="162" t="s">
        <v>463</v>
      </c>
      <c r="AU143" s="162" t="s">
        <v>84</v>
      </c>
      <c r="AY143" s="17" t="s">
        <v>166</v>
      </c>
      <c r="BE143" s="163">
        <f t="shared" si="14"/>
        <v>0</v>
      </c>
      <c r="BF143" s="163">
        <f t="shared" si="15"/>
        <v>0</v>
      </c>
      <c r="BG143" s="163">
        <f t="shared" si="16"/>
        <v>0</v>
      </c>
      <c r="BH143" s="163">
        <f t="shared" si="17"/>
        <v>0</v>
      </c>
      <c r="BI143" s="163">
        <f t="shared" si="18"/>
        <v>0</v>
      </c>
      <c r="BJ143" s="17" t="s">
        <v>84</v>
      </c>
      <c r="BK143" s="163">
        <f t="shared" si="19"/>
        <v>0</v>
      </c>
      <c r="BL143" s="17" t="s">
        <v>253</v>
      </c>
      <c r="BM143" s="162" t="s">
        <v>306</v>
      </c>
    </row>
    <row r="144" spans="1:65" s="2" customFormat="1" ht="21.75" customHeight="1">
      <c r="A144" s="32"/>
      <c r="B144" s="149"/>
      <c r="C144" s="150" t="s">
        <v>242</v>
      </c>
      <c r="D144" s="150" t="s">
        <v>169</v>
      </c>
      <c r="E144" s="151" t="s">
        <v>1224</v>
      </c>
      <c r="F144" s="152" t="s">
        <v>1225</v>
      </c>
      <c r="G144" s="153" t="s">
        <v>274</v>
      </c>
      <c r="H144" s="154">
        <v>1.0999999999999999E-2</v>
      </c>
      <c r="I144" s="155"/>
      <c r="J144" s="156">
        <f t="shared" si="10"/>
        <v>0</v>
      </c>
      <c r="K144" s="157"/>
      <c r="L144" s="33"/>
      <c r="M144" s="158" t="s">
        <v>1</v>
      </c>
      <c r="N144" s="159" t="s">
        <v>38</v>
      </c>
      <c r="O144" s="58"/>
      <c r="P144" s="160">
        <f t="shared" si="11"/>
        <v>0</v>
      </c>
      <c r="Q144" s="160">
        <v>0</v>
      </c>
      <c r="R144" s="160">
        <f t="shared" si="12"/>
        <v>0</v>
      </c>
      <c r="S144" s="160">
        <v>0</v>
      </c>
      <c r="T144" s="161">
        <f t="shared" si="1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253</v>
      </c>
      <c r="AT144" s="162" t="s">
        <v>169</v>
      </c>
      <c r="AU144" s="162" t="s">
        <v>84</v>
      </c>
      <c r="AY144" s="17" t="s">
        <v>166</v>
      </c>
      <c r="BE144" s="163">
        <f t="shared" si="14"/>
        <v>0</v>
      </c>
      <c r="BF144" s="163">
        <f t="shared" si="15"/>
        <v>0</v>
      </c>
      <c r="BG144" s="163">
        <f t="shared" si="16"/>
        <v>0</v>
      </c>
      <c r="BH144" s="163">
        <f t="shared" si="17"/>
        <v>0</v>
      </c>
      <c r="BI144" s="163">
        <f t="shared" si="18"/>
        <v>0</v>
      </c>
      <c r="BJ144" s="17" t="s">
        <v>84</v>
      </c>
      <c r="BK144" s="163">
        <f t="shared" si="19"/>
        <v>0</v>
      </c>
      <c r="BL144" s="17" t="s">
        <v>253</v>
      </c>
      <c r="BM144" s="162" t="s">
        <v>318</v>
      </c>
    </row>
    <row r="145" spans="1:65" s="12" customFormat="1" ht="22.9" customHeight="1">
      <c r="B145" s="136"/>
      <c r="D145" s="137" t="s">
        <v>71</v>
      </c>
      <c r="E145" s="147" t="s">
        <v>1226</v>
      </c>
      <c r="F145" s="147" t="s">
        <v>1227</v>
      </c>
      <c r="I145" s="139"/>
      <c r="J145" s="148">
        <f>BK145</f>
        <v>0</v>
      </c>
      <c r="L145" s="136"/>
      <c r="M145" s="141"/>
      <c r="N145" s="142"/>
      <c r="O145" s="142"/>
      <c r="P145" s="143">
        <f>SUM(P146:P157)</f>
        <v>0</v>
      </c>
      <c r="Q145" s="142"/>
      <c r="R145" s="143">
        <f>SUM(R146:R157)</f>
        <v>0</v>
      </c>
      <c r="S145" s="142"/>
      <c r="T145" s="144">
        <f>SUM(T146:T157)</f>
        <v>0</v>
      </c>
      <c r="AR145" s="137" t="s">
        <v>84</v>
      </c>
      <c r="AT145" s="145" t="s">
        <v>71</v>
      </c>
      <c r="AU145" s="145" t="s">
        <v>79</v>
      </c>
      <c r="AY145" s="137" t="s">
        <v>166</v>
      </c>
      <c r="BK145" s="146">
        <f>SUM(BK146:BK157)</f>
        <v>0</v>
      </c>
    </row>
    <row r="146" spans="1:65" s="2" customFormat="1" ht="16.5" customHeight="1">
      <c r="A146" s="32"/>
      <c r="B146" s="149"/>
      <c r="C146" s="150" t="s">
        <v>247</v>
      </c>
      <c r="D146" s="150" t="s">
        <v>169</v>
      </c>
      <c r="E146" s="151" t="s">
        <v>1228</v>
      </c>
      <c r="F146" s="152" t="s">
        <v>1229</v>
      </c>
      <c r="G146" s="153" t="s">
        <v>238</v>
      </c>
      <c r="H146" s="154">
        <v>65.88</v>
      </c>
      <c r="I146" s="155"/>
      <c r="J146" s="156">
        <f t="shared" ref="J146:J157" si="20">ROUND(I146*H146,2)</f>
        <v>0</v>
      </c>
      <c r="K146" s="157"/>
      <c r="L146" s="33"/>
      <c r="M146" s="158" t="s">
        <v>1</v>
      </c>
      <c r="N146" s="159" t="s">
        <v>38</v>
      </c>
      <c r="O146" s="58"/>
      <c r="P146" s="160">
        <f t="shared" ref="P146:P157" si="21">O146*H146</f>
        <v>0</v>
      </c>
      <c r="Q146" s="160">
        <v>0</v>
      </c>
      <c r="R146" s="160">
        <f t="shared" ref="R146:R157" si="22">Q146*H146</f>
        <v>0</v>
      </c>
      <c r="S146" s="160">
        <v>0</v>
      </c>
      <c r="T146" s="161">
        <f t="shared" ref="T146:T157" si="23"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2" t="s">
        <v>253</v>
      </c>
      <c r="AT146" s="162" t="s">
        <v>169</v>
      </c>
      <c r="AU146" s="162" t="s">
        <v>84</v>
      </c>
      <c r="AY146" s="17" t="s">
        <v>166</v>
      </c>
      <c r="BE146" s="163">
        <f t="shared" ref="BE146:BE157" si="24">IF(N146="základná",J146,0)</f>
        <v>0</v>
      </c>
      <c r="BF146" s="163">
        <f t="shared" ref="BF146:BF157" si="25">IF(N146="znížená",J146,0)</f>
        <v>0</v>
      </c>
      <c r="BG146" s="163">
        <f t="shared" ref="BG146:BG157" si="26">IF(N146="zákl. prenesená",J146,0)</f>
        <v>0</v>
      </c>
      <c r="BH146" s="163">
        <f t="shared" ref="BH146:BH157" si="27">IF(N146="zníž. prenesená",J146,0)</f>
        <v>0</v>
      </c>
      <c r="BI146" s="163">
        <f t="shared" ref="BI146:BI157" si="28">IF(N146="nulová",J146,0)</f>
        <v>0</v>
      </c>
      <c r="BJ146" s="17" t="s">
        <v>84</v>
      </c>
      <c r="BK146" s="163">
        <f t="shared" ref="BK146:BK157" si="29">ROUND(I146*H146,2)</f>
        <v>0</v>
      </c>
      <c r="BL146" s="17" t="s">
        <v>253</v>
      </c>
      <c r="BM146" s="162" t="s">
        <v>330</v>
      </c>
    </row>
    <row r="147" spans="1:65" s="2" customFormat="1" ht="16.5" customHeight="1">
      <c r="A147" s="32"/>
      <c r="B147" s="149"/>
      <c r="C147" s="191" t="s">
        <v>253</v>
      </c>
      <c r="D147" s="191" t="s">
        <v>463</v>
      </c>
      <c r="E147" s="192" t="s">
        <v>1230</v>
      </c>
      <c r="F147" s="193" t="s">
        <v>1231</v>
      </c>
      <c r="G147" s="194" t="s">
        <v>238</v>
      </c>
      <c r="H147" s="195">
        <v>65.88</v>
      </c>
      <c r="I147" s="196"/>
      <c r="J147" s="197">
        <f t="shared" si="20"/>
        <v>0</v>
      </c>
      <c r="K147" s="198"/>
      <c r="L147" s="199"/>
      <c r="M147" s="200" t="s">
        <v>1</v>
      </c>
      <c r="N147" s="201" t="s">
        <v>38</v>
      </c>
      <c r="O147" s="58"/>
      <c r="P147" s="160">
        <f t="shared" si="21"/>
        <v>0</v>
      </c>
      <c r="Q147" s="160">
        <v>0</v>
      </c>
      <c r="R147" s="160">
        <f t="shared" si="22"/>
        <v>0</v>
      </c>
      <c r="S147" s="160">
        <v>0</v>
      </c>
      <c r="T147" s="161">
        <f t="shared" si="2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2" t="s">
        <v>339</v>
      </c>
      <c r="AT147" s="162" t="s">
        <v>463</v>
      </c>
      <c r="AU147" s="162" t="s">
        <v>84</v>
      </c>
      <c r="AY147" s="17" t="s">
        <v>166</v>
      </c>
      <c r="BE147" s="163">
        <f t="shared" si="24"/>
        <v>0</v>
      </c>
      <c r="BF147" s="163">
        <f t="shared" si="25"/>
        <v>0</v>
      </c>
      <c r="BG147" s="163">
        <f t="shared" si="26"/>
        <v>0</v>
      </c>
      <c r="BH147" s="163">
        <f t="shared" si="27"/>
        <v>0</v>
      </c>
      <c r="BI147" s="163">
        <f t="shared" si="28"/>
        <v>0</v>
      </c>
      <c r="BJ147" s="17" t="s">
        <v>84</v>
      </c>
      <c r="BK147" s="163">
        <f t="shared" si="29"/>
        <v>0</v>
      </c>
      <c r="BL147" s="17" t="s">
        <v>253</v>
      </c>
      <c r="BM147" s="162" t="s">
        <v>339</v>
      </c>
    </row>
    <row r="148" spans="1:65" s="2" customFormat="1" ht="16.5" customHeight="1">
      <c r="A148" s="32"/>
      <c r="B148" s="149"/>
      <c r="C148" s="150" t="s">
        <v>258</v>
      </c>
      <c r="D148" s="150" t="s">
        <v>169</v>
      </c>
      <c r="E148" s="151" t="s">
        <v>1232</v>
      </c>
      <c r="F148" s="152" t="s">
        <v>1233</v>
      </c>
      <c r="G148" s="153" t="s">
        <v>238</v>
      </c>
      <c r="H148" s="154">
        <v>26.96</v>
      </c>
      <c r="I148" s="155"/>
      <c r="J148" s="156">
        <f t="shared" si="20"/>
        <v>0</v>
      </c>
      <c r="K148" s="157"/>
      <c r="L148" s="33"/>
      <c r="M148" s="158" t="s">
        <v>1</v>
      </c>
      <c r="N148" s="159" t="s">
        <v>38</v>
      </c>
      <c r="O148" s="58"/>
      <c r="P148" s="160">
        <f t="shared" si="21"/>
        <v>0</v>
      </c>
      <c r="Q148" s="160">
        <v>0</v>
      </c>
      <c r="R148" s="160">
        <f t="shared" si="22"/>
        <v>0</v>
      </c>
      <c r="S148" s="160">
        <v>0</v>
      </c>
      <c r="T148" s="161">
        <f t="shared" si="2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253</v>
      </c>
      <c r="AT148" s="162" t="s">
        <v>169</v>
      </c>
      <c r="AU148" s="162" t="s">
        <v>84</v>
      </c>
      <c r="AY148" s="17" t="s">
        <v>166</v>
      </c>
      <c r="BE148" s="163">
        <f t="shared" si="24"/>
        <v>0</v>
      </c>
      <c r="BF148" s="163">
        <f t="shared" si="25"/>
        <v>0</v>
      </c>
      <c r="BG148" s="163">
        <f t="shared" si="26"/>
        <v>0</v>
      </c>
      <c r="BH148" s="163">
        <f t="shared" si="27"/>
        <v>0</v>
      </c>
      <c r="BI148" s="163">
        <f t="shared" si="28"/>
        <v>0</v>
      </c>
      <c r="BJ148" s="17" t="s">
        <v>84</v>
      </c>
      <c r="BK148" s="163">
        <f t="shared" si="29"/>
        <v>0</v>
      </c>
      <c r="BL148" s="17" t="s">
        <v>253</v>
      </c>
      <c r="BM148" s="162" t="s">
        <v>353</v>
      </c>
    </row>
    <row r="149" spans="1:65" s="2" customFormat="1" ht="21.75" customHeight="1">
      <c r="A149" s="32"/>
      <c r="B149" s="149"/>
      <c r="C149" s="191" t="s">
        <v>265</v>
      </c>
      <c r="D149" s="191" t="s">
        <v>463</v>
      </c>
      <c r="E149" s="192" t="s">
        <v>1234</v>
      </c>
      <c r="F149" s="193" t="s">
        <v>1235</v>
      </c>
      <c r="G149" s="194" t="s">
        <v>238</v>
      </c>
      <c r="H149" s="195">
        <v>26.96</v>
      </c>
      <c r="I149" s="196"/>
      <c r="J149" s="197">
        <f t="shared" si="20"/>
        <v>0</v>
      </c>
      <c r="K149" s="198"/>
      <c r="L149" s="199"/>
      <c r="M149" s="200" t="s">
        <v>1</v>
      </c>
      <c r="N149" s="201" t="s">
        <v>38</v>
      </c>
      <c r="O149" s="58"/>
      <c r="P149" s="160">
        <f t="shared" si="21"/>
        <v>0</v>
      </c>
      <c r="Q149" s="160">
        <v>0</v>
      </c>
      <c r="R149" s="160">
        <f t="shared" si="22"/>
        <v>0</v>
      </c>
      <c r="S149" s="160">
        <v>0</v>
      </c>
      <c r="T149" s="161">
        <f t="shared" si="2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339</v>
      </c>
      <c r="AT149" s="162" t="s">
        <v>463</v>
      </c>
      <c r="AU149" s="162" t="s">
        <v>84</v>
      </c>
      <c r="AY149" s="17" t="s">
        <v>166</v>
      </c>
      <c r="BE149" s="163">
        <f t="shared" si="24"/>
        <v>0</v>
      </c>
      <c r="BF149" s="163">
        <f t="shared" si="25"/>
        <v>0</v>
      </c>
      <c r="BG149" s="163">
        <f t="shared" si="26"/>
        <v>0</v>
      </c>
      <c r="BH149" s="163">
        <f t="shared" si="27"/>
        <v>0</v>
      </c>
      <c r="BI149" s="163">
        <f t="shared" si="28"/>
        <v>0</v>
      </c>
      <c r="BJ149" s="17" t="s">
        <v>84</v>
      </c>
      <c r="BK149" s="163">
        <f t="shared" si="29"/>
        <v>0</v>
      </c>
      <c r="BL149" s="17" t="s">
        <v>253</v>
      </c>
      <c r="BM149" s="162" t="s">
        <v>366</v>
      </c>
    </row>
    <row r="150" spans="1:65" s="2" customFormat="1" ht="16.5" customHeight="1">
      <c r="A150" s="32"/>
      <c r="B150" s="149"/>
      <c r="C150" s="150" t="s">
        <v>271</v>
      </c>
      <c r="D150" s="150" t="s">
        <v>169</v>
      </c>
      <c r="E150" s="151" t="s">
        <v>1236</v>
      </c>
      <c r="F150" s="152" t="s">
        <v>1237</v>
      </c>
      <c r="G150" s="153" t="s">
        <v>238</v>
      </c>
      <c r="H150" s="154">
        <v>12</v>
      </c>
      <c r="I150" s="155"/>
      <c r="J150" s="156">
        <f t="shared" si="20"/>
        <v>0</v>
      </c>
      <c r="K150" s="157"/>
      <c r="L150" s="33"/>
      <c r="M150" s="158" t="s">
        <v>1</v>
      </c>
      <c r="N150" s="159" t="s">
        <v>38</v>
      </c>
      <c r="O150" s="58"/>
      <c r="P150" s="160">
        <f t="shared" si="21"/>
        <v>0</v>
      </c>
      <c r="Q150" s="160">
        <v>0</v>
      </c>
      <c r="R150" s="160">
        <f t="shared" si="22"/>
        <v>0</v>
      </c>
      <c r="S150" s="160">
        <v>0</v>
      </c>
      <c r="T150" s="161">
        <f t="shared" si="2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2" t="s">
        <v>253</v>
      </c>
      <c r="AT150" s="162" t="s">
        <v>169</v>
      </c>
      <c r="AU150" s="162" t="s">
        <v>84</v>
      </c>
      <c r="AY150" s="17" t="s">
        <v>166</v>
      </c>
      <c r="BE150" s="163">
        <f t="shared" si="24"/>
        <v>0</v>
      </c>
      <c r="BF150" s="163">
        <f t="shared" si="25"/>
        <v>0</v>
      </c>
      <c r="BG150" s="163">
        <f t="shared" si="26"/>
        <v>0</v>
      </c>
      <c r="BH150" s="163">
        <f t="shared" si="27"/>
        <v>0</v>
      </c>
      <c r="BI150" s="163">
        <f t="shared" si="28"/>
        <v>0</v>
      </c>
      <c r="BJ150" s="17" t="s">
        <v>84</v>
      </c>
      <c r="BK150" s="163">
        <f t="shared" si="29"/>
        <v>0</v>
      </c>
      <c r="BL150" s="17" t="s">
        <v>253</v>
      </c>
      <c r="BM150" s="162" t="s">
        <v>704</v>
      </c>
    </row>
    <row r="151" spans="1:65" s="2" customFormat="1" ht="21.75" customHeight="1">
      <c r="A151" s="32"/>
      <c r="B151" s="149"/>
      <c r="C151" s="191" t="s">
        <v>7</v>
      </c>
      <c r="D151" s="191" t="s">
        <v>463</v>
      </c>
      <c r="E151" s="192" t="s">
        <v>1238</v>
      </c>
      <c r="F151" s="193" t="s">
        <v>1239</v>
      </c>
      <c r="G151" s="194" t="s">
        <v>238</v>
      </c>
      <c r="H151" s="195">
        <v>12</v>
      </c>
      <c r="I151" s="196"/>
      <c r="J151" s="197">
        <f t="shared" si="20"/>
        <v>0</v>
      </c>
      <c r="K151" s="198"/>
      <c r="L151" s="199"/>
      <c r="M151" s="200" t="s">
        <v>1</v>
      </c>
      <c r="N151" s="201" t="s">
        <v>38</v>
      </c>
      <c r="O151" s="58"/>
      <c r="P151" s="160">
        <f t="shared" si="21"/>
        <v>0</v>
      </c>
      <c r="Q151" s="160">
        <v>0</v>
      </c>
      <c r="R151" s="160">
        <f t="shared" si="22"/>
        <v>0</v>
      </c>
      <c r="S151" s="160">
        <v>0</v>
      </c>
      <c r="T151" s="161">
        <f t="shared" si="2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339</v>
      </c>
      <c r="AT151" s="162" t="s">
        <v>463</v>
      </c>
      <c r="AU151" s="162" t="s">
        <v>84</v>
      </c>
      <c r="AY151" s="17" t="s">
        <v>166</v>
      </c>
      <c r="BE151" s="163">
        <f t="shared" si="24"/>
        <v>0</v>
      </c>
      <c r="BF151" s="163">
        <f t="shared" si="25"/>
        <v>0</v>
      </c>
      <c r="BG151" s="163">
        <f t="shared" si="26"/>
        <v>0</v>
      </c>
      <c r="BH151" s="163">
        <f t="shared" si="27"/>
        <v>0</v>
      </c>
      <c r="BI151" s="163">
        <f t="shared" si="28"/>
        <v>0</v>
      </c>
      <c r="BJ151" s="17" t="s">
        <v>84</v>
      </c>
      <c r="BK151" s="163">
        <f t="shared" si="29"/>
        <v>0</v>
      </c>
      <c r="BL151" s="17" t="s">
        <v>253</v>
      </c>
      <c r="BM151" s="162" t="s">
        <v>709</v>
      </c>
    </row>
    <row r="152" spans="1:65" s="2" customFormat="1" ht="16.5" customHeight="1">
      <c r="A152" s="32"/>
      <c r="B152" s="149"/>
      <c r="C152" s="150" t="s">
        <v>279</v>
      </c>
      <c r="D152" s="150" t="s">
        <v>169</v>
      </c>
      <c r="E152" s="151" t="s">
        <v>1240</v>
      </c>
      <c r="F152" s="152" t="s">
        <v>1241</v>
      </c>
      <c r="G152" s="153" t="s">
        <v>238</v>
      </c>
      <c r="H152" s="154">
        <v>23.66</v>
      </c>
      <c r="I152" s="155"/>
      <c r="J152" s="156">
        <f t="shared" si="20"/>
        <v>0</v>
      </c>
      <c r="K152" s="157"/>
      <c r="L152" s="33"/>
      <c r="M152" s="158" t="s">
        <v>1</v>
      </c>
      <c r="N152" s="159" t="s">
        <v>38</v>
      </c>
      <c r="O152" s="58"/>
      <c r="P152" s="160">
        <f t="shared" si="21"/>
        <v>0</v>
      </c>
      <c r="Q152" s="160">
        <v>0</v>
      </c>
      <c r="R152" s="160">
        <f t="shared" si="22"/>
        <v>0</v>
      </c>
      <c r="S152" s="160">
        <v>0</v>
      </c>
      <c r="T152" s="161">
        <f t="shared" si="2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253</v>
      </c>
      <c r="AT152" s="162" t="s">
        <v>169</v>
      </c>
      <c r="AU152" s="162" t="s">
        <v>84</v>
      </c>
      <c r="AY152" s="17" t="s">
        <v>166</v>
      </c>
      <c r="BE152" s="163">
        <f t="shared" si="24"/>
        <v>0</v>
      </c>
      <c r="BF152" s="163">
        <f t="shared" si="25"/>
        <v>0</v>
      </c>
      <c r="BG152" s="163">
        <f t="shared" si="26"/>
        <v>0</v>
      </c>
      <c r="BH152" s="163">
        <f t="shared" si="27"/>
        <v>0</v>
      </c>
      <c r="BI152" s="163">
        <f t="shared" si="28"/>
        <v>0</v>
      </c>
      <c r="BJ152" s="17" t="s">
        <v>84</v>
      </c>
      <c r="BK152" s="163">
        <f t="shared" si="29"/>
        <v>0</v>
      </c>
      <c r="BL152" s="17" t="s">
        <v>253</v>
      </c>
      <c r="BM152" s="162" t="s">
        <v>1063</v>
      </c>
    </row>
    <row r="153" spans="1:65" s="2" customFormat="1" ht="21.75" customHeight="1">
      <c r="A153" s="32"/>
      <c r="B153" s="149"/>
      <c r="C153" s="191" t="s">
        <v>284</v>
      </c>
      <c r="D153" s="191" t="s">
        <v>463</v>
      </c>
      <c r="E153" s="192" t="s">
        <v>1242</v>
      </c>
      <c r="F153" s="193" t="s">
        <v>1243</v>
      </c>
      <c r="G153" s="194" t="s">
        <v>238</v>
      </c>
      <c r="H153" s="195">
        <v>23.66</v>
      </c>
      <c r="I153" s="196"/>
      <c r="J153" s="197">
        <f t="shared" si="20"/>
        <v>0</v>
      </c>
      <c r="K153" s="198"/>
      <c r="L153" s="199"/>
      <c r="M153" s="200" t="s">
        <v>1</v>
      </c>
      <c r="N153" s="201" t="s">
        <v>38</v>
      </c>
      <c r="O153" s="58"/>
      <c r="P153" s="160">
        <f t="shared" si="21"/>
        <v>0</v>
      </c>
      <c r="Q153" s="160">
        <v>0</v>
      </c>
      <c r="R153" s="160">
        <f t="shared" si="22"/>
        <v>0</v>
      </c>
      <c r="S153" s="160">
        <v>0</v>
      </c>
      <c r="T153" s="161">
        <f t="shared" si="2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339</v>
      </c>
      <c r="AT153" s="162" t="s">
        <v>463</v>
      </c>
      <c r="AU153" s="162" t="s">
        <v>84</v>
      </c>
      <c r="AY153" s="17" t="s">
        <v>166</v>
      </c>
      <c r="BE153" s="163">
        <f t="shared" si="24"/>
        <v>0</v>
      </c>
      <c r="BF153" s="163">
        <f t="shared" si="25"/>
        <v>0</v>
      </c>
      <c r="BG153" s="163">
        <f t="shared" si="26"/>
        <v>0</v>
      </c>
      <c r="BH153" s="163">
        <f t="shared" si="27"/>
        <v>0</v>
      </c>
      <c r="BI153" s="163">
        <f t="shared" si="28"/>
        <v>0</v>
      </c>
      <c r="BJ153" s="17" t="s">
        <v>84</v>
      </c>
      <c r="BK153" s="163">
        <f t="shared" si="29"/>
        <v>0</v>
      </c>
      <c r="BL153" s="17" t="s">
        <v>253</v>
      </c>
      <c r="BM153" s="162" t="s">
        <v>1066</v>
      </c>
    </row>
    <row r="154" spans="1:65" s="2" customFormat="1" ht="16.5" customHeight="1">
      <c r="A154" s="32"/>
      <c r="B154" s="149"/>
      <c r="C154" s="150" t="s">
        <v>288</v>
      </c>
      <c r="D154" s="150" t="s">
        <v>169</v>
      </c>
      <c r="E154" s="151" t="s">
        <v>1244</v>
      </c>
      <c r="F154" s="152" t="s">
        <v>1245</v>
      </c>
      <c r="G154" s="153" t="s">
        <v>203</v>
      </c>
      <c r="H154" s="154">
        <v>16</v>
      </c>
      <c r="I154" s="155"/>
      <c r="J154" s="156">
        <f t="shared" si="20"/>
        <v>0</v>
      </c>
      <c r="K154" s="157"/>
      <c r="L154" s="33"/>
      <c r="M154" s="158" t="s">
        <v>1</v>
      </c>
      <c r="N154" s="159" t="s">
        <v>38</v>
      </c>
      <c r="O154" s="58"/>
      <c r="P154" s="160">
        <f t="shared" si="21"/>
        <v>0</v>
      </c>
      <c r="Q154" s="160">
        <v>0</v>
      </c>
      <c r="R154" s="160">
        <f t="shared" si="22"/>
        <v>0</v>
      </c>
      <c r="S154" s="160">
        <v>0</v>
      </c>
      <c r="T154" s="161">
        <f t="shared" si="2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253</v>
      </c>
      <c r="AT154" s="162" t="s">
        <v>169</v>
      </c>
      <c r="AU154" s="162" t="s">
        <v>84</v>
      </c>
      <c r="AY154" s="17" t="s">
        <v>166</v>
      </c>
      <c r="BE154" s="163">
        <f t="shared" si="24"/>
        <v>0</v>
      </c>
      <c r="BF154" s="163">
        <f t="shared" si="25"/>
        <v>0</v>
      </c>
      <c r="BG154" s="163">
        <f t="shared" si="26"/>
        <v>0</v>
      </c>
      <c r="BH154" s="163">
        <f t="shared" si="27"/>
        <v>0</v>
      </c>
      <c r="BI154" s="163">
        <f t="shared" si="28"/>
        <v>0</v>
      </c>
      <c r="BJ154" s="17" t="s">
        <v>84</v>
      </c>
      <c r="BK154" s="163">
        <f t="shared" si="29"/>
        <v>0</v>
      </c>
      <c r="BL154" s="17" t="s">
        <v>253</v>
      </c>
      <c r="BM154" s="162" t="s">
        <v>1069</v>
      </c>
    </row>
    <row r="155" spans="1:65" s="2" customFormat="1" ht="55.5" customHeight="1">
      <c r="A155" s="32"/>
      <c r="B155" s="149"/>
      <c r="C155" s="191" t="s">
        <v>292</v>
      </c>
      <c r="D155" s="191" t="s">
        <v>463</v>
      </c>
      <c r="E155" s="192" t="s">
        <v>1246</v>
      </c>
      <c r="F155" s="193" t="s">
        <v>1247</v>
      </c>
      <c r="G155" s="194" t="s">
        <v>203</v>
      </c>
      <c r="H155" s="195">
        <v>16</v>
      </c>
      <c r="I155" s="196"/>
      <c r="J155" s="197">
        <f t="shared" si="20"/>
        <v>0</v>
      </c>
      <c r="K155" s="198"/>
      <c r="L155" s="199"/>
      <c r="M155" s="200" t="s">
        <v>1</v>
      </c>
      <c r="N155" s="201" t="s">
        <v>38</v>
      </c>
      <c r="O155" s="58"/>
      <c r="P155" s="160">
        <f t="shared" si="21"/>
        <v>0</v>
      </c>
      <c r="Q155" s="160">
        <v>0</v>
      </c>
      <c r="R155" s="160">
        <f t="shared" si="22"/>
        <v>0</v>
      </c>
      <c r="S155" s="160">
        <v>0</v>
      </c>
      <c r="T155" s="161">
        <f t="shared" si="2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339</v>
      </c>
      <c r="AT155" s="162" t="s">
        <v>463</v>
      </c>
      <c r="AU155" s="162" t="s">
        <v>84</v>
      </c>
      <c r="AY155" s="17" t="s">
        <v>166</v>
      </c>
      <c r="BE155" s="163">
        <f t="shared" si="24"/>
        <v>0</v>
      </c>
      <c r="BF155" s="163">
        <f t="shared" si="25"/>
        <v>0</v>
      </c>
      <c r="BG155" s="163">
        <f t="shared" si="26"/>
        <v>0</v>
      </c>
      <c r="BH155" s="163">
        <f t="shared" si="27"/>
        <v>0</v>
      </c>
      <c r="BI155" s="163">
        <f t="shared" si="28"/>
        <v>0</v>
      </c>
      <c r="BJ155" s="17" t="s">
        <v>84</v>
      </c>
      <c r="BK155" s="163">
        <f t="shared" si="29"/>
        <v>0</v>
      </c>
      <c r="BL155" s="17" t="s">
        <v>253</v>
      </c>
      <c r="BM155" s="162" t="s">
        <v>1072</v>
      </c>
    </row>
    <row r="156" spans="1:65" s="2" customFormat="1" ht="16.5" customHeight="1">
      <c r="A156" s="32"/>
      <c r="B156" s="149"/>
      <c r="C156" s="150" t="s">
        <v>298</v>
      </c>
      <c r="D156" s="150" t="s">
        <v>169</v>
      </c>
      <c r="E156" s="151" t="s">
        <v>1248</v>
      </c>
      <c r="F156" s="152" t="s">
        <v>1249</v>
      </c>
      <c r="G156" s="153" t="s">
        <v>238</v>
      </c>
      <c r="H156" s="154">
        <v>38.96</v>
      </c>
      <c r="I156" s="155"/>
      <c r="J156" s="156">
        <f t="shared" si="20"/>
        <v>0</v>
      </c>
      <c r="K156" s="157"/>
      <c r="L156" s="33"/>
      <c r="M156" s="158" t="s">
        <v>1</v>
      </c>
      <c r="N156" s="159" t="s">
        <v>38</v>
      </c>
      <c r="O156" s="58"/>
      <c r="P156" s="160">
        <f t="shared" si="21"/>
        <v>0</v>
      </c>
      <c r="Q156" s="160">
        <v>0</v>
      </c>
      <c r="R156" s="160">
        <f t="shared" si="22"/>
        <v>0</v>
      </c>
      <c r="S156" s="160">
        <v>0</v>
      </c>
      <c r="T156" s="161">
        <f t="shared" si="2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253</v>
      </c>
      <c r="AT156" s="162" t="s">
        <v>169</v>
      </c>
      <c r="AU156" s="162" t="s">
        <v>84</v>
      </c>
      <c r="AY156" s="17" t="s">
        <v>166</v>
      </c>
      <c r="BE156" s="163">
        <f t="shared" si="24"/>
        <v>0</v>
      </c>
      <c r="BF156" s="163">
        <f t="shared" si="25"/>
        <v>0</v>
      </c>
      <c r="BG156" s="163">
        <f t="shared" si="26"/>
        <v>0</v>
      </c>
      <c r="BH156" s="163">
        <f t="shared" si="27"/>
        <v>0</v>
      </c>
      <c r="BI156" s="163">
        <f t="shared" si="28"/>
        <v>0</v>
      </c>
      <c r="BJ156" s="17" t="s">
        <v>84</v>
      </c>
      <c r="BK156" s="163">
        <f t="shared" si="29"/>
        <v>0</v>
      </c>
      <c r="BL156" s="17" t="s">
        <v>253</v>
      </c>
      <c r="BM156" s="162" t="s">
        <v>1075</v>
      </c>
    </row>
    <row r="157" spans="1:65" s="2" customFormat="1" ht="21.75" customHeight="1">
      <c r="A157" s="32"/>
      <c r="B157" s="149"/>
      <c r="C157" s="150" t="s">
        <v>306</v>
      </c>
      <c r="D157" s="150" t="s">
        <v>169</v>
      </c>
      <c r="E157" s="151" t="s">
        <v>1250</v>
      </c>
      <c r="F157" s="152" t="s">
        <v>1251</v>
      </c>
      <c r="G157" s="153" t="s">
        <v>274</v>
      </c>
      <c r="H157" s="154">
        <v>5.3999999999999999E-2</v>
      </c>
      <c r="I157" s="155"/>
      <c r="J157" s="156">
        <f t="shared" si="20"/>
        <v>0</v>
      </c>
      <c r="K157" s="157"/>
      <c r="L157" s="33"/>
      <c r="M157" s="158" t="s">
        <v>1</v>
      </c>
      <c r="N157" s="159" t="s">
        <v>38</v>
      </c>
      <c r="O157" s="58"/>
      <c r="P157" s="160">
        <f t="shared" si="21"/>
        <v>0</v>
      </c>
      <c r="Q157" s="160">
        <v>0</v>
      </c>
      <c r="R157" s="160">
        <f t="shared" si="22"/>
        <v>0</v>
      </c>
      <c r="S157" s="160">
        <v>0</v>
      </c>
      <c r="T157" s="161">
        <f t="shared" si="2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253</v>
      </c>
      <c r="AT157" s="162" t="s">
        <v>169</v>
      </c>
      <c r="AU157" s="162" t="s">
        <v>84</v>
      </c>
      <c r="AY157" s="17" t="s">
        <v>166</v>
      </c>
      <c r="BE157" s="163">
        <f t="shared" si="24"/>
        <v>0</v>
      </c>
      <c r="BF157" s="163">
        <f t="shared" si="25"/>
        <v>0</v>
      </c>
      <c r="BG157" s="163">
        <f t="shared" si="26"/>
        <v>0</v>
      </c>
      <c r="BH157" s="163">
        <f t="shared" si="27"/>
        <v>0</v>
      </c>
      <c r="BI157" s="163">
        <f t="shared" si="28"/>
        <v>0</v>
      </c>
      <c r="BJ157" s="17" t="s">
        <v>84</v>
      </c>
      <c r="BK157" s="163">
        <f t="shared" si="29"/>
        <v>0</v>
      </c>
      <c r="BL157" s="17" t="s">
        <v>253</v>
      </c>
      <c r="BM157" s="162" t="s">
        <v>1078</v>
      </c>
    </row>
    <row r="158" spans="1:65" s="12" customFormat="1" ht="22.9" customHeight="1">
      <c r="B158" s="136"/>
      <c r="D158" s="137" t="s">
        <v>71</v>
      </c>
      <c r="E158" s="147" t="s">
        <v>1252</v>
      </c>
      <c r="F158" s="147" t="s">
        <v>1253</v>
      </c>
      <c r="I158" s="139"/>
      <c r="J158" s="148">
        <f>BK158</f>
        <v>0</v>
      </c>
      <c r="L158" s="136"/>
      <c r="M158" s="141"/>
      <c r="N158" s="142"/>
      <c r="O158" s="142"/>
      <c r="P158" s="143">
        <f>SUM(P159:P178)</f>
        <v>0</v>
      </c>
      <c r="Q158" s="142"/>
      <c r="R158" s="143">
        <f>SUM(R159:R178)</f>
        <v>0</v>
      </c>
      <c r="S158" s="142"/>
      <c r="T158" s="144">
        <f>SUM(T159:T178)</f>
        <v>0</v>
      </c>
      <c r="AR158" s="137" t="s">
        <v>84</v>
      </c>
      <c r="AT158" s="145" t="s">
        <v>71</v>
      </c>
      <c r="AU158" s="145" t="s">
        <v>79</v>
      </c>
      <c r="AY158" s="137" t="s">
        <v>166</v>
      </c>
      <c r="BK158" s="146">
        <f>SUM(BK159:BK178)</f>
        <v>0</v>
      </c>
    </row>
    <row r="159" spans="1:65" s="2" customFormat="1" ht="21.75" customHeight="1">
      <c r="A159" s="32"/>
      <c r="B159" s="149"/>
      <c r="C159" s="150" t="s">
        <v>312</v>
      </c>
      <c r="D159" s="150" t="s">
        <v>169</v>
      </c>
      <c r="E159" s="151" t="s">
        <v>1254</v>
      </c>
      <c r="F159" s="152" t="s">
        <v>1255</v>
      </c>
      <c r="G159" s="153" t="s">
        <v>203</v>
      </c>
      <c r="H159" s="154">
        <v>2</v>
      </c>
      <c r="I159" s="155"/>
      <c r="J159" s="156">
        <f t="shared" ref="J159:J178" si="30">ROUND(I159*H159,2)</f>
        <v>0</v>
      </c>
      <c r="K159" s="157"/>
      <c r="L159" s="33"/>
      <c r="M159" s="158" t="s">
        <v>1</v>
      </c>
      <c r="N159" s="159" t="s">
        <v>38</v>
      </c>
      <c r="O159" s="58"/>
      <c r="P159" s="160">
        <f t="shared" ref="P159:P178" si="31">O159*H159</f>
        <v>0</v>
      </c>
      <c r="Q159" s="160">
        <v>0</v>
      </c>
      <c r="R159" s="160">
        <f t="shared" ref="R159:R178" si="32">Q159*H159</f>
        <v>0</v>
      </c>
      <c r="S159" s="160">
        <v>0</v>
      </c>
      <c r="T159" s="161">
        <f t="shared" ref="T159:T178" si="3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253</v>
      </c>
      <c r="AT159" s="162" t="s">
        <v>169</v>
      </c>
      <c r="AU159" s="162" t="s">
        <v>84</v>
      </c>
      <c r="AY159" s="17" t="s">
        <v>166</v>
      </c>
      <c r="BE159" s="163">
        <f t="shared" ref="BE159:BE178" si="34">IF(N159="základná",J159,0)</f>
        <v>0</v>
      </c>
      <c r="BF159" s="163">
        <f t="shared" ref="BF159:BF178" si="35">IF(N159="znížená",J159,0)</f>
        <v>0</v>
      </c>
      <c r="BG159" s="163">
        <f t="shared" ref="BG159:BG178" si="36">IF(N159="zákl. prenesená",J159,0)</f>
        <v>0</v>
      </c>
      <c r="BH159" s="163">
        <f t="shared" ref="BH159:BH178" si="37">IF(N159="zníž. prenesená",J159,0)</f>
        <v>0</v>
      </c>
      <c r="BI159" s="163">
        <f t="shared" ref="BI159:BI178" si="38">IF(N159="nulová",J159,0)</f>
        <v>0</v>
      </c>
      <c r="BJ159" s="17" t="s">
        <v>84</v>
      </c>
      <c r="BK159" s="163">
        <f t="shared" ref="BK159:BK178" si="39">ROUND(I159*H159,2)</f>
        <v>0</v>
      </c>
      <c r="BL159" s="17" t="s">
        <v>253</v>
      </c>
      <c r="BM159" s="162" t="s">
        <v>1081</v>
      </c>
    </row>
    <row r="160" spans="1:65" s="2" customFormat="1" ht="16.5" customHeight="1">
      <c r="A160" s="32"/>
      <c r="B160" s="149"/>
      <c r="C160" s="191" t="s">
        <v>318</v>
      </c>
      <c r="D160" s="191" t="s">
        <v>463</v>
      </c>
      <c r="E160" s="192" t="s">
        <v>1256</v>
      </c>
      <c r="F160" s="193" t="s">
        <v>1257</v>
      </c>
      <c r="G160" s="194" t="s">
        <v>203</v>
      </c>
      <c r="H160" s="195">
        <v>2</v>
      </c>
      <c r="I160" s="196"/>
      <c r="J160" s="197">
        <f t="shared" si="30"/>
        <v>0</v>
      </c>
      <c r="K160" s="198"/>
      <c r="L160" s="199"/>
      <c r="M160" s="200" t="s">
        <v>1</v>
      </c>
      <c r="N160" s="201" t="s">
        <v>38</v>
      </c>
      <c r="O160" s="58"/>
      <c r="P160" s="160">
        <f t="shared" si="31"/>
        <v>0</v>
      </c>
      <c r="Q160" s="160">
        <v>0</v>
      </c>
      <c r="R160" s="160">
        <f t="shared" si="32"/>
        <v>0</v>
      </c>
      <c r="S160" s="160">
        <v>0</v>
      </c>
      <c r="T160" s="161">
        <f t="shared" si="3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339</v>
      </c>
      <c r="AT160" s="162" t="s">
        <v>463</v>
      </c>
      <c r="AU160" s="162" t="s">
        <v>84</v>
      </c>
      <c r="AY160" s="17" t="s">
        <v>166</v>
      </c>
      <c r="BE160" s="163">
        <f t="shared" si="34"/>
        <v>0</v>
      </c>
      <c r="BF160" s="163">
        <f t="shared" si="35"/>
        <v>0</v>
      </c>
      <c r="BG160" s="163">
        <f t="shared" si="36"/>
        <v>0</v>
      </c>
      <c r="BH160" s="163">
        <f t="shared" si="37"/>
        <v>0</v>
      </c>
      <c r="BI160" s="163">
        <f t="shared" si="38"/>
        <v>0</v>
      </c>
      <c r="BJ160" s="17" t="s">
        <v>84</v>
      </c>
      <c r="BK160" s="163">
        <f t="shared" si="39"/>
        <v>0</v>
      </c>
      <c r="BL160" s="17" t="s">
        <v>253</v>
      </c>
      <c r="BM160" s="162" t="s">
        <v>1086</v>
      </c>
    </row>
    <row r="161" spans="1:65" s="2" customFormat="1" ht="21.75" customHeight="1">
      <c r="A161" s="32"/>
      <c r="B161" s="149"/>
      <c r="C161" s="150" t="s">
        <v>323</v>
      </c>
      <c r="D161" s="150" t="s">
        <v>169</v>
      </c>
      <c r="E161" s="151" t="s">
        <v>1258</v>
      </c>
      <c r="F161" s="152" t="s">
        <v>1259</v>
      </c>
      <c r="G161" s="153" t="s">
        <v>203</v>
      </c>
      <c r="H161" s="154">
        <v>2</v>
      </c>
      <c r="I161" s="155"/>
      <c r="J161" s="156">
        <f t="shared" si="30"/>
        <v>0</v>
      </c>
      <c r="K161" s="157"/>
      <c r="L161" s="33"/>
      <c r="M161" s="158" t="s">
        <v>1</v>
      </c>
      <c r="N161" s="159" t="s">
        <v>38</v>
      </c>
      <c r="O161" s="58"/>
      <c r="P161" s="160">
        <f t="shared" si="31"/>
        <v>0</v>
      </c>
      <c r="Q161" s="160">
        <v>0</v>
      </c>
      <c r="R161" s="160">
        <f t="shared" si="32"/>
        <v>0</v>
      </c>
      <c r="S161" s="160">
        <v>0</v>
      </c>
      <c r="T161" s="161">
        <f t="shared" si="3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2" t="s">
        <v>253</v>
      </c>
      <c r="AT161" s="162" t="s">
        <v>169</v>
      </c>
      <c r="AU161" s="162" t="s">
        <v>84</v>
      </c>
      <c r="AY161" s="17" t="s">
        <v>166</v>
      </c>
      <c r="BE161" s="163">
        <f t="shared" si="34"/>
        <v>0</v>
      </c>
      <c r="BF161" s="163">
        <f t="shared" si="35"/>
        <v>0</v>
      </c>
      <c r="BG161" s="163">
        <f t="shared" si="36"/>
        <v>0</v>
      </c>
      <c r="BH161" s="163">
        <f t="shared" si="37"/>
        <v>0</v>
      </c>
      <c r="BI161" s="163">
        <f t="shared" si="38"/>
        <v>0</v>
      </c>
      <c r="BJ161" s="17" t="s">
        <v>84</v>
      </c>
      <c r="BK161" s="163">
        <f t="shared" si="39"/>
        <v>0</v>
      </c>
      <c r="BL161" s="17" t="s">
        <v>253</v>
      </c>
      <c r="BM161" s="162" t="s">
        <v>1089</v>
      </c>
    </row>
    <row r="162" spans="1:65" s="2" customFormat="1" ht="21.75" customHeight="1">
      <c r="A162" s="32"/>
      <c r="B162" s="149"/>
      <c r="C162" s="191" t="s">
        <v>330</v>
      </c>
      <c r="D162" s="191" t="s">
        <v>463</v>
      </c>
      <c r="E162" s="192" t="s">
        <v>1260</v>
      </c>
      <c r="F162" s="193" t="s">
        <v>1261</v>
      </c>
      <c r="G162" s="194" t="s">
        <v>203</v>
      </c>
      <c r="H162" s="195">
        <v>2</v>
      </c>
      <c r="I162" s="196"/>
      <c r="J162" s="197">
        <f t="shared" si="30"/>
        <v>0</v>
      </c>
      <c r="K162" s="198"/>
      <c r="L162" s="199"/>
      <c r="M162" s="200" t="s">
        <v>1</v>
      </c>
      <c r="N162" s="201" t="s">
        <v>38</v>
      </c>
      <c r="O162" s="58"/>
      <c r="P162" s="160">
        <f t="shared" si="31"/>
        <v>0</v>
      </c>
      <c r="Q162" s="160">
        <v>0</v>
      </c>
      <c r="R162" s="160">
        <f t="shared" si="32"/>
        <v>0</v>
      </c>
      <c r="S162" s="160">
        <v>0</v>
      </c>
      <c r="T162" s="161">
        <f t="shared" si="3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339</v>
      </c>
      <c r="AT162" s="162" t="s">
        <v>463</v>
      </c>
      <c r="AU162" s="162" t="s">
        <v>84</v>
      </c>
      <c r="AY162" s="17" t="s">
        <v>166</v>
      </c>
      <c r="BE162" s="163">
        <f t="shared" si="34"/>
        <v>0</v>
      </c>
      <c r="BF162" s="163">
        <f t="shared" si="35"/>
        <v>0</v>
      </c>
      <c r="BG162" s="163">
        <f t="shared" si="36"/>
        <v>0</v>
      </c>
      <c r="BH162" s="163">
        <f t="shared" si="37"/>
        <v>0</v>
      </c>
      <c r="BI162" s="163">
        <f t="shared" si="38"/>
        <v>0</v>
      </c>
      <c r="BJ162" s="17" t="s">
        <v>84</v>
      </c>
      <c r="BK162" s="163">
        <f t="shared" si="39"/>
        <v>0</v>
      </c>
      <c r="BL162" s="17" t="s">
        <v>253</v>
      </c>
      <c r="BM162" s="162" t="s">
        <v>1092</v>
      </c>
    </row>
    <row r="163" spans="1:65" s="2" customFormat="1" ht="16.5" customHeight="1">
      <c r="A163" s="32"/>
      <c r="B163" s="149"/>
      <c r="C163" s="150" t="s">
        <v>334</v>
      </c>
      <c r="D163" s="150" t="s">
        <v>169</v>
      </c>
      <c r="E163" s="151" t="s">
        <v>1262</v>
      </c>
      <c r="F163" s="152" t="s">
        <v>1263</v>
      </c>
      <c r="G163" s="153" t="s">
        <v>203</v>
      </c>
      <c r="H163" s="154">
        <v>1</v>
      </c>
      <c r="I163" s="155"/>
      <c r="J163" s="156">
        <f t="shared" si="30"/>
        <v>0</v>
      </c>
      <c r="K163" s="157"/>
      <c r="L163" s="33"/>
      <c r="M163" s="158" t="s">
        <v>1</v>
      </c>
      <c r="N163" s="159" t="s">
        <v>38</v>
      </c>
      <c r="O163" s="58"/>
      <c r="P163" s="160">
        <f t="shared" si="31"/>
        <v>0</v>
      </c>
      <c r="Q163" s="160">
        <v>0</v>
      </c>
      <c r="R163" s="160">
        <f t="shared" si="32"/>
        <v>0</v>
      </c>
      <c r="S163" s="160">
        <v>0</v>
      </c>
      <c r="T163" s="161">
        <f t="shared" si="3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253</v>
      </c>
      <c r="AT163" s="162" t="s">
        <v>169</v>
      </c>
      <c r="AU163" s="162" t="s">
        <v>84</v>
      </c>
      <c r="AY163" s="17" t="s">
        <v>166</v>
      </c>
      <c r="BE163" s="163">
        <f t="shared" si="34"/>
        <v>0</v>
      </c>
      <c r="BF163" s="163">
        <f t="shared" si="35"/>
        <v>0</v>
      </c>
      <c r="BG163" s="163">
        <f t="shared" si="36"/>
        <v>0</v>
      </c>
      <c r="BH163" s="163">
        <f t="shared" si="37"/>
        <v>0</v>
      </c>
      <c r="BI163" s="163">
        <f t="shared" si="38"/>
        <v>0</v>
      </c>
      <c r="BJ163" s="17" t="s">
        <v>84</v>
      </c>
      <c r="BK163" s="163">
        <f t="shared" si="39"/>
        <v>0</v>
      </c>
      <c r="BL163" s="17" t="s">
        <v>253</v>
      </c>
      <c r="BM163" s="162" t="s">
        <v>1095</v>
      </c>
    </row>
    <row r="164" spans="1:65" s="2" customFormat="1" ht="16.5" customHeight="1">
      <c r="A164" s="32"/>
      <c r="B164" s="149"/>
      <c r="C164" s="191" t="s">
        <v>339</v>
      </c>
      <c r="D164" s="191" t="s">
        <v>463</v>
      </c>
      <c r="E164" s="192" t="s">
        <v>1264</v>
      </c>
      <c r="F164" s="193" t="s">
        <v>1265</v>
      </c>
      <c r="G164" s="194" t="s">
        <v>203</v>
      </c>
      <c r="H164" s="195">
        <v>1</v>
      </c>
      <c r="I164" s="196"/>
      <c r="J164" s="197">
        <f t="shared" si="30"/>
        <v>0</v>
      </c>
      <c r="K164" s="198"/>
      <c r="L164" s="199"/>
      <c r="M164" s="200" t="s">
        <v>1</v>
      </c>
      <c r="N164" s="201" t="s">
        <v>38</v>
      </c>
      <c r="O164" s="58"/>
      <c r="P164" s="160">
        <f t="shared" si="31"/>
        <v>0</v>
      </c>
      <c r="Q164" s="160">
        <v>0</v>
      </c>
      <c r="R164" s="160">
        <f t="shared" si="32"/>
        <v>0</v>
      </c>
      <c r="S164" s="160">
        <v>0</v>
      </c>
      <c r="T164" s="161">
        <f t="shared" si="3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339</v>
      </c>
      <c r="AT164" s="162" t="s">
        <v>463</v>
      </c>
      <c r="AU164" s="162" t="s">
        <v>84</v>
      </c>
      <c r="AY164" s="17" t="s">
        <v>166</v>
      </c>
      <c r="BE164" s="163">
        <f t="shared" si="34"/>
        <v>0</v>
      </c>
      <c r="BF164" s="163">
        <f t="shared" si="35"/>
        <v>0</v>
      </c>
      <c r="BG164" s="163">
        <f t="shared" si="36"/>
        <v>0</v>
      </c>
      <c r="BH164" s="163">
        <f t="shared" si="37"/>
        <v>0</v>
      </c>
      <c r="BI164" s="163">
        <f t="shared" si="38"/>
        <v>0</v>
      </c>
      <c r="BJ164" s="17" t="s">
        <v>84</v>
      </c>
      <c r="BK164" s="163">
        <f t="shared" si="39"/>
        <v>0</v>
      </c>
      <c r="BL164" s="17" t="s">
        <v>253</v>
      </c>
      <c r="BM164" s="162" t="s">
        <v>1098</v>
      </c>
    </row>
    <row r="165" spans="1:65" s="2" customFormat="1" ht="16.5" customHeight="1">
      <c r="A165" s="32"/>
      <c r="B165" s="149"/>
      <c r="C165" s="150" t="s">
        <v>345</v>
      </c>
      <c r="D165" s="150" t="s">
        <v>169</v>
      </c>
      <c r="E165" s="151" t="s">
        <v>1266</v>
      </c>
      <c r="F165" s="152" t="s">
        <v>1267</v>
      </c>
      <c r="G165" s="153" t="s">
        <v>203</v>
      </c>
      <c r="H165" s="154">
        <v>1</v>
      </c>
      <c r="I165" s="155"/>
      <c r="J165" s="156">
        <f t="shared" si="30"/>
        <v>0</v>
      </c>
      <c r="K165" s="157"/>
      <c r="L165" s="33"/>
      <c r="M165" s="158" t="s">
        <v>1</v>
      </c>
      <c r="N165" s="159" t="s">
        <v>38</v>
      </c>
      <c r="O165" s="58"/>
      <c r="P165" s="160">
        <f t="shared" si="31"/>
        <v>0</v>
      </c>
      <c r="Q165" s="160">
        <v>0</v>
      </c>
      <c r="R165" s="160">
        <f t="shared" si="32"/>
        <v>0</v>
      </c>
      <c r="S165" s="160">
        <v>0</v>
      </c>
      <c r="T165" s="161">
        <f t="shared" si="3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253</v>
      </c>
      <c r="AT165" s="162" t="s">
        <v>169</v>
      </c>
      <c r="AU165" s="162" t="s">
        <v>84</v>
      </c>
      <c r="AY165" s="17" t="s">
        <v>166</v>
      </c>
      <c r="BE165" s="163">
        <f t="shared" si="34"/>
        <v>0</v>
      </c>
      <c r="BF165" s="163">
        <f t="shared" si="35"/>
        <v>0</v>
      </c>
      <c r="BG165" s="163">
        <f t="shared" si="36"/>
        <v>0</v>
      </c>
      <c r="BH165" s="163">
        <f t="shared" si="37"/>
        <v>0</v>
      </c>
      <c r="BI165" s="163">
        <f t="shared" si="38"/>
        <v>0</v>
      </c>
      <c r="BJ165" s="17" t="s">
        <v>84</v>
      </c>
      <c r="BK165" s="163">
        <f t="shared" si="39"/>
        <v>0</v>
      </c>
      <c r="BL165" s="17" t="s">
        <v>253</v>
      </c>
      <c r="BM165" s="162" t="s">
        <v>1101</v>
      </c>
    </row>
    <row r="166" spans="1:65" s="2" customFormat="1" ht="16.5" customHeight="1">
      <c r="A166" s="32"/>
      <c r="B166" s="149"/>
      <c r="C166" s="191" t="s">
        <v>353</v>
      </c>
      <c r="D166" s="191" t="s">
        <v>463</v>
      </c>
      <c r="E166" s="192" t="s">
        <v>1268</v>
      </c>
      <c r="F166" s="193" t="s">
        <v>1269</v>
      </c>
      <c r="G166" s="194" t="s">
        <v>203</v>
      </c>
      <c r="H166" s="195">
        <v>1</v>
      </c>
      <c r="I166" s="196"/>
      <c r="J166" s="197">
        <f t="shared" si="30"/>
        <v>0</v>
      </c>
      <c r="K166" s="198"/>
      <c r="L166" s="199"/>
      <c r="M166" s="200" t="s">
        <v>1</v>
      </c>
      <c r="N166" s="201" t="s">
        <v>38</v>
      </c>
      <c r="O166" s="58"/>
      <c r="P166" s="160">
        <f t="shared" si="31"/>
        <v>0</v>
      </c>
      <c r="Q166" s="160">
        <v>0</v>
      </c>
      <c r="R166" s="160">
        <f t="shared" si="32"/>
        <v>0</v>
      </c>
      <c r="S166" s="160">
        <v>0</v>
      </c>
      <c r="T166" s="161">
        <f t="shared" si="3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339</v>
      </c>
      <c r="AT166" s="162" t="s">
        <v>463</v>
      </c>
      <c r="AU166" s="162" t="s">
        <v>84</v>
      </c>
      <c r="AY166" s="17" t="s">
        <v>166</v>
      </c>
      <c r="BE166" s="163">
        <f t="shared" si="34"/>
        <v>0</v>
      </c>
      <c r="BF166" s="163">
        <f t="shared" si="35"/>
        <v>0</v>
      </c>
      <c r="BG166" s="163">
        <f t="shared" si="36"/>
        <v>0</v>
      </c>
      <c r="BH166" s="163">
        <f t="shared" si="37"/>
        <v>0</v>
      </c>
      <c r="BI166" s="163">
        <f t="shared" si="38"/>
        <v>0</v>
      </c>
      <c r="BJ166" s="17" t="s">
        <v>84</v>
      </c>
      <c r="BK166" s="163">
        <f t="shared" si="39"/>
        <v>0</v>
      </c>
      <c r="BL166" s="17" t="s">
        <v>253</v>
      </c>
      <c r="BM166" s="162" t="s">
        <v>1104</v>
      </c>
    </row>
    <row r="167" spans="1:65" s="2" customFormat="1" ht="16.5" customHeight="1">
      <c r="A167" s="32"/>
      <c r="B167" s="149"/>
      <c r="C167" s="150" t="s">
        <v>360</v>
      </c>
      <c r="D167" s="150" t="s">
        <v>169</v>
      </c>
      <c r="E167" s="151" t="s">
        <v>1270</v>
      </c>
      <c r="F167" s="152" t="s">
        <v>1271</v>
      </c>
      <c r="G167" s="153" t="s">
        <v>203</v>
      </c>
      <c r="H167" s="154">
        <v>6</v>
      </c>
      <c r="I167" s="155"/>
      <c r="J167" s="156">
        <f t="shared" si="30"/>
        <v>0</v>
      </c>
      <c r="K167" s="157"/>
      <c r="L167" s="33"/>
      <c r="M167" s="158" t="s">
        <v>1</v>
      </c>
      <c r="N167" s="159" t="s">
        <v>38</v>
      </c>
      <c r="O167" s="58"/>
      <c r="P167" s="160">
        <f t="shared" si="31"/>
        <v>0</v>
      </c>
      <c r="Q167" s="160">
        <v>0</v>
      </c>
      <c r="R167" s="160">
        <f t="shared" si="32"/>
        <v>0</v>
      </c>
      <c r="S167" s="160">
        <v>0</v>
      </c>
      <c r="T167" s="161">
        <f t="shared" si="3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2" t="s">
        <v>253</v>
      </c>
      <c r="AT167" s="162" t="s">
        <v>169</v>
      </c>
      <c r="AU167" s="162" t="s">
        <v>84</v>
      </c>
      <c r="AY167" s="17" t="s">
        <v>166</v>
      </c>
      <c r="BE167" s="163">
        <f t="shared" si="34"/>
        <v>0</v>
      </c>
      <c r="BF167" s="163">
        <f t="shared" si="35"/>
        <v>0</v>
      </c>
      <c r="BG167" s="163">
        <f t="shared" si="36"/>
        <v>0</v>
      </c>
      <c r="BH167" s="163">
        <f t="shared" si="37"/>
        <v>0</v>
      </c>
      <c r="BI167" s="163">
        <f t="shared" si="38"/>
        <v>0</v>
      </c>
      <c r="BJ167" s="17" t="s">
        <v>84</v>
      </c>
      <c r="BK167" s="163">
        <f t="shared" si="39"/>
        <v>0</v>
      </c>
      <c r="BL167" s="17" t="s">
        <v>253</v>
      </c>
      <c r="BM167" s="162" t="s">
        <v>1107</v>
      </c>
    </row>
    <row r="168" spans="1:65" s="2" customFormat="1" ht="16.5" customHeight="1">
      <c r="A168" s="32"/>
      <c r="B168" s="149"/>
      <c r="C168" s="191" t="s">
        <v>366</v>
      </c>
      <c r="D168" s="191" t="s">
        <v>463</v>
      </c>
      <c r="E168" s="192" t="s">
        <v>1272</v>
      </c>
      <c r="F168" s="193" t="s">
        <v>1273</v>
      </c>
      <c r="G168" s="194" t="s">
        <v>203</v>
      </c>
      <c r="H168" s="195">
        <v>6</v>
      </c>
      <c r="I168" s="196"/>
      <c r="J168" s="197">
        <f t="shared" si="30"/>
        <v>0</v>
      </c>
      <c r="K168" s="198"/>
      <c r="L168" s="199"/>
      <c r="M168" s="200" t="s">
        <v>1</v>
      </c>
      <c r="N168" s="201" t="s">
        <v>38</v>
      </c>
      <c r="O168" s="58"/>
      <c r="P168" s="160">
        <f t="shared" si="31"/>
        <v>0</v>
      </c>
      <c r="Q168" s="160">
        <v>0</v>
      </c>
      <c r="R168" s="160">
        <f t="shared" si="32"/>
        <v>0</v>
      </c>
      <c r="S168" s="160">
        <v>0</v>
      </c>
      <c r="T168" s="161">
        <f t="shared" si="3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339</v>
      </c>
      <c r="AT168" s="162" t="s">
        <v>463</v>
      </c>
      <c r="AU168" s="162" t="s">
        <v>84</v>
      </c>
      <c r="AY168" s="17" t="s">
        <v>166</v>
      </c>
      <c r="BE168" s="163">
        <f t="shared" si="34"/>
        <v>0</v>
      </c>
      <c r="BF168" s="163">
        <f t="shared" si="35"/>
        <v>0</v>
      </c>
      <c r="BG168" s="163">
        <f t="shared" si="36"/>
        <v>0</v>
      </c>
      <c r="BH168" s="163">
        <f t="shared" si="37"/>
        <v>0</v>
      </c>
      <c r="BI168" s="163">
        <f t="shared" si="38"/>
        <v>0</v>
      </c>
      <c r="BJ168" s="17" t="s">
        <v>84</v>
      </c>
      <c r="BK168" s="163">
        <f t="shared" si="39"/>
        <v>0</v>
      </c>
      <c r="BL168" s="17" t="s">
        <v>253</v>
      </c>
      <c r="BM168" s="162" t="s">
        <v>1110</v>
      </c>
    </row>
    <row r="169" spans="1:65" s="2" customFormat="1" ht="16.5" customHeight="1">
      <c r="A169" s="32"/>
      <c r="B169" s="149"/>
      <c r="C169" s="150" t="s">
        <v>374</v>
      </c>
      <c r="D169" s="150" t="s">
        <v>169</v>
      </c>
      <c r="E169" s="151" t="s">
        <v>1274</v>
      </c>
      <c r="F169" s="152" t="s">
        <v>1275</v>
      </c>
      <c r="G169" s="153" t="s">
        <v>203</v>
      </c>
      <c r="H169" s="154">
        <v>1</v>
      </c>
      <c r="I169" s="155"/>
      <c r="J169" s="156">
        <f t="shared" si="30"/>
        <v>0</v>
      </c>
      <c r="K169" s="157"/>
      <c r="L169" s="33"/>
      <c r="M169" s="158" t="s">
        <v>1</v>
      </c>
      <c r="N169" s="159" t="s">
        <v>38</v>
      </c>
      <c r="O169" s="58"/>
      <c r="P169" s="160">
        <f t="shared" si="31"/>
        <v>0</v>
      </c>
      <c r="Q169" s="160">
        <v>0</v>
      </c>
      <c r="R169" s="160">
        <f t="shared" si="32"/>
        <v>0</v>
      </c>
      <c r="S169" s="160">
        <v>0</v>
      </c>
      <c r="T169" s="161">
        <f t="shared" si="33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253</v>
      </c>
      <c r="AT169" s="162" t="s">
        <v>169</v>
      </c>
      <c r="AU169" s="162" t="s">
        <v>84</v>
      </c>
      <c r="AY169" s="17" t="s">
        <v>166</v>
      </c>
      <c r="BE169" s="163">
        <f t="shared" si="34"/>
        <v>0</v>
      </c>
      <c r="BF169" s="163">
        <f t="shared" si="35"/>
        <v>0</v>
      </c>
      <c r="BG169" s="163">
        <f t="shared" si="36"/>
        <v>0</v>
      </c>
      <c r="BH169" s="163">
        <f t="shared" si="37"/>
        <v>0</v>
      </c>
      <c r="BI169" s="163">
        <f t="shared" si="38"/>
        <v>0</v>
      </c>
      <c r="BJ169" s="17" t="s">
        <v>84</v>
      </c>
      <c r="BK169" s="163">
        <f t="shared" si="39"/>
        <v>0</v>
      </c>
      <c r="BL169" s="17" t="s">
        <v>253</v>
      </c>
      <c r="BM169" s="162" t="s">
        <v>1113</v>
      </c>
    </row>
    <row r="170" spans="1:65" s="2" customFormat="1" ht="21.75" customHeight="1">
      <c r="A170" s="32"/>
      <c r="B170" s="149"/>
      <c r="C170" s="191" t="s">
        <v>704</v>
      </c>
      <c r="D170" s="191" t="s">
        <v>463</v>
      </c>
      <c r="E170" s="192" t="s">
        <v>1276</v>
      </c>
      <c r="F170" s="193" t="s">
        <v>1277</v>
      </c>
      <c r="G170" s="194" t="s">
        <v>203</v>
      </c>
      <c r="H170" s="195">
        <v>1</v>
      </c>
      <c r="I170" s="196"/>
      <c r="J170" s="197">
        <f t="shared" si="30"/>
        <v>0</v>
      </c>
      <c r="K170" s="198"/>
      <c r="L170" s="199"/>
      <c r="M170" s="200" t="s">
        <v>1</v>
      </c>
      <c r="N170" s="201" t="s">
        <v>38</v>
      </c>
      <c r="O170" s="58"/>
      <c r="P170" s="160">
        <f t="shared" si="31"/>
        <v>0</v>
      </c>
      <c r="Q170" s="160">
        <v>0</v>
      </c>
      <c r="R170" s="160">
        <f t="shared" si="32"/>
        <v>0</v>
      </c>
      <c r="S170" s="160">
        <v>0</v>
      </c>
      <c r="T170" s="161">
        <f t="shared" si="33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339</v>
      </c>
      <c r="AT170" s="162" t="s">
        <v>463</v>
      </c>
      <c r="AU170" s="162" t="s">
        <v>84</v>
      </c>
      <c r="AY170" s="17" t="s">
        <v>166</v>
      </c>
      <c r="BE170" s="163">
        <f t="shared" si="34"/>
        <v>0</v>
      </c>
      <c r="BF170" s="163">
        <f t="shared" si="35"/>
        <v>0</v>
      </c>
      <c r="BG170" s="163">
        <f t="shared" si="36"/>
        <v>0</v>
      </c>
      <c r="BH170" s="163">
        <f t="shared" si="37"/>
        <v>0</v>
      </c>
      <c r="BI170" s="163">
        <f t="shared" si="38"/>
        <v>0</v>
      </c>
      <c r="BJ170" s="17" t="s">
        <v>84</v>
      </c>
      <c r="BK170" s="163">
        <f t="shared" si="39"/>
        <v>0</v>
      </c>
      <c r="BL170" s="17" t="s">
        <v>253</v>
      </c>
      <c r="BM170" s="162" t="s">
        <v>1118</v>
      </c>
    </row>
    <row r="171" spans="1:65" s="2" customFormat="1" ht="16.5" customHeight="1">
      <c r="A171" s="32"/>
      <c r="B171" s="149"/>
      <c r="C171" s="150" t="s">
        <v>707</v>
      </c>
      <c r="D171" s="150" t="s">
        <v>169</v>
      </c>
      <c r="E171" s="151" t="s">
        <v>1278</v>
      </c>
      <c r="F171" s="152" t="s">
        <v>1279</v>
      </c>
      <c r="G171" s="153" t="s">
        <v>203</v>
      </c>
      <c r="H171" s="154">
        <v>2</v>
      </c>
      <c r="I171" s="155"/>
      <c r="J171" s="156">
        <f t="shared" si="30"/>
        <v>0</v>
      </c>
      <c r="K171" s="157"/>
      <c r="L171" s="33"/>
      <c r="M171" s="158" t="s">
        <v>1</v>
      </c>
      <c r="N171" s="159" t="s">
        <v>38</v>
      </c>
      <c r="O171" s="58"/>
      <c r="P171" s="160">
        <f t="shared" si="31"/>
        <v>0</v>
      </c>
      <c r="Q171" s="160">
        <v>0</v>
      </c>
      <c r="R171" s="160">
        <f t="shared" si="32"/>
        <v>0</v>
      </c>
      <c r="S171" s="160">
        <v>0</v>
      </c>
      <c r="T171" s="161">
        <f t="shared" si="33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253</v>
      </c>
      <c r="AT171" s="162" t="s">
        <v>169</v>
      </c>
      <c r="AU171" s="162" t="s">
        <v>84</v>
      </c>
      <c r="AY171" s="17" t="s">
        <v>166</v>
      </c>
      <c r="BE171" s="163">
        <f t="shared" si="34"/>
        <v>0</v>
      </c>
      <c r="BF171" s="163">
        <f t="shared" si="35"/>
        <v>0</v>
      </c>
      <c r="BG171" s="163">
        <f t="shared" si="36"/>
        <v>0</v>
      </c>
      <c r="BH171" s="163">
        <f t="shared" si="37"/>
        <v>0</v>
      </c>
      <c r="BI171" s="163">
        <f t="shared" si="38"/>
        <v>0</v>
      </c>
      <c r="BJ171" s="17" t="s">
        <v>84</v>
      </c>
      <c r="BK171" s="163">
        <f t="shared" si="39"/>
        <v>0</v>
      </c>
      <c r="BL171" s="17" t="s">
        <v>253</v>
      </c>
      <c r="BM171" s="162" t="s">
        <v>1121</v>
      </c>
    </row>
    <row r="172" spans="1:65" s="2" customFormat="1" ht="21.75" customHeight="1">
      <c r="A172" s="32"/>
      <c r="B172" s="149"/>
      <c r="C172" s="191" t="s">
        <v>709</v>
      </c>
      <c r="D172" s="191" t="s">
        <v>463</v>
      </c>
      <c r="E172" s="192" t="s">
        <v>1280</v>
      </c>
      <c r="F172" s="193" t="s">
        <v>1281</v>
      </c>
      <c r="G172" s="194" t="s">
        <v>203</v>
      </c>
      <c r="H172" s="195">
        <v>2</v>
      </c>
      <c r="I172" s="196"/>
      <c r="J172" s="197">
        <f t="shared" si="30"/>
        <v>0</v>
      </c>
      <c r="K172" s="198"/>
      <c r="L172" s="199"/>
      <c r="M172" s="200" t="s">
        <v>1</v>
      </c>
      <c r="N172" s="201" t="s">
        <v>38</v>
      </c>
      <c r="O172" s="58"/>
      <c r="P172" s="160">
        <f t="shared" si="31"/>
        <v>0</v>
      </c>
      <c r="Q172" s="160">
        <v>0</v>
      </c>
      <c r="R172" s="160">
        <f t="shared" si="32"/>
        <v>0</v>
      </c>
      <c r="S172" s="160">
        <v>0</v>
      </c>
      <c r="T172" s="161">
        <f t="shared" si="3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339</v>
      </c>
      <c r="AT172" s="162" t="s">
        <v>463</v>
      </c>
      <c r="AU172" s="162" t="s">
        <v>84</v>
      </c>
      <c r="AY172" s="17" t="s">
        <v>166</v>
      </c>
      <c r="BE172" s="163">
        <f t="shared" si="34"/>
        <v>0</v>
      </c>
      <c r="BF172" s="163">
        <f t="shared" si="35"/>
        <v>0</v>
      </c>
      <c r="BG172" s="163">
        <f t="shared" si="36"/>
        <v>0</v>
      </c>
      <c r="BH172" s="163">
        <f t="shared" si="37"/>
        <v>0</v>
      </c>
      <c r="BI172" s="163">
        <f t="shared" si="38"/>
        <v>0</v>
      </c>
      <c r="BJ172" s="17" t="s">
        <v>84</v>
      </c>
      <c r="BK172" s="163">
        <f t="shared" si="39"/>
        <v>0</v>
      </c>
      <c r="BL172" s="17" t="s">
        <v>253</v>
      </c>
      <c r="BM172" s="162" t="s">
        <v>1124</v>
      </c>
    </row>
    <row r="173" spans="1:65" s="2" customFormat="1" ht="33" customHeight="1">
      <c r="A173" s="32"/>
      <c r="B173" s="149"/>
      <c r="C173" s="150" t="s">
        <v>713</v>
      </c>
      <c r="D173" s="150" t="s">
        <v>169</v>
      </c>
      <c r="E173" s="151" t="s">
        <v>1282</v>
      </c>
      <c r="F173" s="152" t="s">
        <v>1283</v>
      </c>
      <c r="G173" s="153" t="s">
        <v>203</v>
      </c>
      <c r="H173" s="154">
        <v>2</v>
      </c>
      <c r="I173" s="155"/>
      <c r="J173" s="156">
        <f t="shared" si="30"/>
        <v>0</v>
      </c>
      <c r="K173" s="157"/>
      <c r="L173" s="33"/>
      <c r="M173" s="158" t="s">
        <v>1</v>
      </c>
      <c r="N173" s="159" t="s">
        <v>38</v>
      </c>
      <c r="O173" s="58"/>
      <c r="P173" s="160">
        <f t="shared" si="31"/>
        <v>0</v>
      </c>
      <c r="Q173" s="160">
        <v>0</v>
      </c>
      <c r="R173" s="160">
        <f t="shared" si="32"/>
        <v>0</v>
      </c>
      <c r="S173" s="160">
        <v>0</v>
      </c>
      <c r="T173" s="161">
        <f t="shared" si="33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253</v>
      </c>
      <c r="AT173" s="162" t="s">
        <v>169</v>
      </c>
      <c r="AU173" s="162" t="s">
        <v>84</v>
      </c>
      <c r="AY173" s="17" t="s">
        <v>166</v>
      </c>
      <c r="BE173" s="163">
        <f t="shared" si="34"/>
        <v>0</v>
      </c>
      <c r="BF173" s="163">
        <f t="shared" si="35"/>
        <v>0</v>
      </c>
      <c r="BG173" s="163">
        <f t="shared" si="36"/>
        <v>0</v>
      </c>
      <c r="BH173" s="163">
        <f t="shared" si="37"/>
        <v>0</v>
      </c>
      <c r="BI173" s="163">
        <f t="shared" si="38"/>
        <v>0</v>
      </c>
      <c r="BJ173" s="17" t="s">
        <v>84</v>
      </c>
      <c r="BK173" s="163">
        <f t="shared" si="39"/>
        <v>0</v>
      </c>
      <c r="BL173" s="17" t="s">
        <v>253</v>
      </c>
      <c r="BM173" s="162" t="s">
        <v>1127</v>
      </c>
    </row>
    <row r="174" spans="1:65" s="2" customFormat="1" ht="16.5" customHeight="1">
      <c r="A174" s="32"/>
      <c r="B174" s="149"/>
      <c r="C174" s="150" t="s">
        <v>1063</v>
      </c>
      <c r="D174" s="150" t="s">
        <v>169</v>
      </c>
      <c r="E174" s="151" t="s">
        <v>1284</v>
      </c>
      <c r="F174" s="152" t="s">
        <v>1285</v>
      </c>
      <c r="G174" s="153" t="s">
        <v>203</v>
      </c>
      <c r="H174" s="154">
        <v>1</v>
      </c>
      <c r="I174" s="155"/>
      <c r="J174" s="156">
        <f t="shared" si="30"/>
        <v>0</v>
      </c>
      <c r="K174" s="157"/>
      <c r="L174" s="33"/>
      <c r="M174" s="158" t="s">
        <v>1</v>
      </c>
      <c r="N174" s="159" t="s">
        <v>38</v>
      </c>
      <c r="O174" s="58"/>
      <c r="P174" s="160">
        <f t="shared" si="31"/>
        <v>0</v>
      </c>
      <c r="Q174" s="160">
        <v>0</v>
      </c>
      <c r="R174" s="160">
        <f t="shared" si="32"/>
        <v>0</v>
      </c>
      <c r="S174" s="160">
        <v>0</v>
      </c>
      <c r="T174" s="161">
        <f t="shared" si="3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253</v>
      </c>
      <c r="AT174" s="162" t="s">
        <v>169</v>
      </c>
      <c r="AU174" s="162" t="s">
        <v>84</v>
      </c>
      <c r="AY174" s="17" t="s">
        <v>166</v>
      </c>
      <c r="BE174" s="163">
        <f t="shared" si="34"/>
        <v>0</v>
      </c>
      <c r="BF174" s="163">
        <f t="shared" si="35"/>
        <v>0</v>
      </c>
      <c r="BG174" s="163">
        <f t="shared" si="36"/>
        <v>0</v>
      </c>
      <c r="BH174" s="163">
        <f t="shared" si="37"/>
        <v>0</v>
      </c>
      <c r="BI174" s="163">
        <f t="shared" si="38"/>
        <v>0</v>
      </c>
      <c r="BJ174" s="17" t="s">
        <v>84</v>
      </c>
      <c r="BK174" s="163">
        <f t="shared" si="39"/>
        <v>0</v>
      </c>
      <c r="BL174" s="17" t="s">
        <v>253</v>
      </c>
      <c r="BM174" s="162" t="s">
        <v>1130</v>
      </c>
    </row>
    <row r="175" spans="1:65" s="2" customFormat="1" ht="33" customHeight="1">
      <c r="A175" s="32"/>
      <c r="B175" s="149"/>
      <c r="C175" s="191" t="s">
        <v>1131</v>
      </c>
      <c r="D175" s="191" t="s">
        <v>463</v>
      </c>
      <c r="E175" s="192" t="s">
        <v>1286</v>
      </c>
      <c r="F175" s="193" t="s">
        <v>1287</v>
      </c>
      <c r="G175" s="194" t="s">
        <v>203</v>
      </c>
      <c r="H175" s="195">
        <v>1</v>
      </c>
      <c r="I175" s="196"/>
      <c r="J175" s="197">
        <f t="shared" si="30"/>
        <v>0</v>
      </c>
      <c r="K175" s="198"/>
      <c r="L175" s="199"/>
      <c r="M175" s="200" t="s">
        <v>1</v>
      </c>
      <c r="N175" s="201" t="s">
        <v>38</v>
      </c>
      <c r="O175" s="58"/>
      <c r="P175" s="160">
        <f t="shared" si="31"/>
        <v>0</v>
      </c>
      <c r="Q175" s="160">
        <v>0</v>
      </c>
      <c r="R175" s="160">
        <f t="shared" si="32"/>
        <v>0</v>
      </c>
      <c r="S175" s="160">
        <v>0</v>
      </c>
      <c r="T175" s="161">
        <f t="shared" si="3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339</v>
      </c>
      <c r="AT175" s="162" t="s">
        <v>463</v>
      </c>
      <c r="AU175" s="162" t="s">
        <v>84</v>
      </c>
      <c r="AY175" s="17" t="s">
        <v>166</v>
      </c>
      <c r="BE175" s="163">
        <f t="shared" si="34"/>
        <v>0</v>
      </c>
      <c r="BF175" s="163">
        <f t="shared" si="35"/>
        <v>0</v>
      </c>
      <c r="BG175" s="163">
        <f t="shared" si="36"/>
        <v>0</v>
      </c>
      <c r="BH175" s="163">
        <f t="shared" si="37"/>
        <v>0</v>
      </c>
      <c r="BI175" s="163">
        <f t="shared" si="38"/>
        <v>0</v>
      </c>
      <c r="BJ175" s="17" t="s">
        <v>84</v>
      </c>
      <c r="BK175" s="163">
        <f t="shared" si="39"/>
        <v>0</v>
      </c>
      <c r="BL175" s="17" t="s">
        <v>253</v>
      </c>
      <c r="BM175" s="162" t="s">
        <v>1134</v>
      </c>
    </row>
    <row r="176" spans="1:65" s="2" customFormat="1" ht="16.5" customHeight="1">
      <c r="A176" s="32"/>
      <c r="B176" s="149"/>
      <c r="C176" s="150" t="s">
        <v>1066</v>
      </c>
      <c r="D176" s="150" t="s">
        <v>169</v>
      </c>
      <c r="E176" s="151" t="s">
        <v>1288</v>
      </c>
      <c r="F176" s="152" t="s">
        <v>1289</v>
      </c>
      <c r="G176" s="153" t="s">
        <v>203</v>
      </c>
      <c r="H176" s="154">
        <v>2</v>
      </c>
      <c r="I176" s="155"/>
      <c r="J176" s="156">
        <f t="shared" si="30"/>
        <v>0</v>
      </c>
      <c r="K176" s="157"/>
      <c r="L176" s="33"/>
      <c r="M176" s="158" t="s">
        <v>1</v>
      </c>
      <c r="N176" s="159" t="s">
        <v>38</v>
      </c>
      <c r="O176" s="58"/>
      <c r="P176" s="160">
        <f t="shared" si="31"/>
        <v>0</v>
      </c>
      <c r="Q176" s="160">
        <v>0</v>
      </c>
      <c r="R176" s="160">
        <f t="shared" si="32"/>
        <v>0</v>
      </c>
      <c r="S176" s="160">
        <v>0</v>
      </c>
      <c r="T176" s="161">
        <f t="shared" si="3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253</v>
      </c>
      <c r="AT176" s="162" t="s">
        <v>169</v>
      </c>
      <c r="AU176" s="162" t="s">
        <v>84</v>
      </c>
      <c r="AY176" s="17" t="s">
        <v>166</v>
      </c>
      <c r="BE176" s="163">
        <f t="shared" si="34"/>
        <v>0</v>
      </c>
      <c r="BF176" s="163">
        <f t="shared" si="35"/>
        <v>0</v>
      </c>
      <c r="BG176" s="163">
        <f t="shared" si="36"/>
        <v>0</v>
      </c>
      <c r="BH176" s="163">
        <f t="shared" si="37"/>
        <v>0</v>
      </c>
      <c r="BI176" s="163">
        <f t="shared" si="38"/>
        <v>0</v>
      </c>
      <c r="BJ176" s="17" t="s">
        <v>84</v>
      </c>
      <c r="BK176" s="163">
        <f t="shared" si="39"/>
        <v>0</v>
      </c>
      <c r="BL176" s="17" t="s">
        <v>253</v>
      </c>
      <c r="BM176" s="162" t="s">
        <v>1137</v>
      </c>
    </row>
    <row r="177" spans="1:65" s="2" customFormat="1" ht="33" customHeight="1">
      <c r="A177" s="32"/>
      <c r="B177" s="149"/>
      <c r="C177" s="191" t="s">
        <v>1138</v>
      </c>
      <c r="D177" s="191" t="s">
        <v>463</v>
      </c>
      <c r="E177" s="192" t="s">
        <v>1290</v>
      </c>
      <c r="F177" s="193" t="s">
        <v>1291</v>
      </c>
      <c r="G177" s="194" t="s">
        <v>203</v>
      </c>
      <c r="H177" s="195">
        <v>2</v>
      </c>
      <c r="I177" s="196"/>
      <c r="J177" s="197">
        <f t="shared" si="30"/>
        <v>0</v>
      </c>
      <c r="K177" s="198"/>
      <c r="L177" s="199"/>
      <c r="M177" s="200" t="s">
        <v>1</v>
      </c>
      <c r="N177" s="201" t="s">
        <v>38</v>
      </c>
      <c r="O177" s="58"/>
      <c r="P177" s="160">
        <f t="shared" si="31"/>
        <v>0</v>
      </c>
      <c r="Q177" s="160">
        <v>0</v>
      </c>
      <c r="R177" s="160">
        <f t="shared" si="32"/>
        <v>0</v>
      </c>
      <c r="S177" s="160">
        <v>0</v>
      </c>
      <c r="T177" s="161">
        <f t="shared" si="3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339</v>
      </c>
      <c r="AT177" s="162" t="s">
        <v>463</v>
      </c>
      <c r="AU177" s="162" t="s">
        <v>84</v>
      </c>
      <c r="AY177" s="17" t="s">
        <v>166</v>
      </c>
      <c r="BE177" s="163">
        <f t="shared" si="34"/>
        <v>0</v>
      </c>
      <c r="BF177" s="163">
        <f t="shared" si="35"/>
        <v>0</v>
      </c>
      <c r="BG177" s="163">
        <f t="shared" si="36"/>
        <v>0</v>
      </c>
      <c r="BH177" s="163">
        <f t="shared" si="37"/>
        <v>0</v>
      </c>
      <c r="BI177" s="163">
        <f t="shared" si="38"/>
        <v>0</v>
      </c>
      <c r="BJ177" s="17" t="s">
        <v>84</v>
      </c>
      <c r="BK177" s="163">
        <f t="shared" si="39"/>
        <v>0</v>
      </c>
      <c r="BL177" s="17" t="s">
        <v>253</v>
      </c>
      <c r="BM177" s="162" t="s">
        <v>1141</v>
      </c>
    </row>
    <row r="178" spans="1:65" s="2" customFormat="1" ht="21.75" customHeight="1">
      <c r="A178" s="32"/>
      <c r="B178" s="149"/>
      <c r="C178" s="150" t="s">
        <v>1069</v>
      </c>
      <c r="D178" s="150" t="s">
        <v>169</v>
      </c>
      <c r="E178" s="151" t="s">
        <v>1292</v>
      </c>
      <c r="F178" s="152" t="s">
        <v>1293</v>
      </c>
      <c r="G178" s="153" t="s">
        <v>274</v>
      </c>
      <c r="H178" s="154">
        <v>3.4000000000000002E-2</v>
      </c>
      <c r="I178" s="155"/>
      <c r="J178" s="156">
        <f t="shared" si="30"/>
        <v>0</v>
      </c>
      <c r="K178" s="157"/>
      <c r="L178" s="33"/>
      <c r="M178" s="158" t="s">
        <v>1</v>
      </c>
      <c r="N178" s="159" t="s">
        <v>38</v>
      </c>
      <c r="O178" s="58"/>
      <c r="P178" s="160">
        <f t="shared" si="31"/>
        <v>0</v>
      </c>
      <c r="Q178" s="160">
        <v>0</v>
      </c>
      <c r="R178" s="160">
        <f t="shared" si="32"/>
        <v>0</v>
      </c>
      <c r="S178" s="160">
        <v>0</v>
      </c>
      <c r="T178" s="161">
        <f t="shared" si="3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253</v>
      </c>
      <c r="AT178" s="162" t="s">
        <v>169</v>
      </c>
      <c r="AU178" s="162" t="s">
        <v>84</v>
      </c>
      <c r="AY178" s="17" t="s">
        <v>166</v>
      </c>
      <c r="BE178" s="163">
        <f t="shared" si="34"/>
        <v>0</v>
      </c>
      <c r="BF178" s="163">
        <f t="shared" si="35"/>
        <v>0</v>
      </c>
      <c r="BG178" s="163">
        <f t="shared" si="36"/>
        <v>0</v>
      </c>
      <c r="BH178" s="163">
        <f t="shared" si="37"/>
        <v>0</v>
      </c>
      <c r="BI178" s="163">
        <f t="shared" si="38"/>
        <v>0</v>
      </c>
      <c r="BJ178" s="17" t="s">
        <v>84</v>
      </c>
      <c r="BK178" s="163">
        <f t="shared" si="39"/>
        <v>0</v>
      </c>
      <c r="BL178" s="17" t="s">
        <v>253</v>
      </c>
      <c r="BM178" s="162" t="s">
        <v>1144</v>
      </c>
    </row>
    <row r="179" spans="1:65" s="12" customFormat="1" ht="22.9" customHeight="1">
      <c r="B179" s="136"/>
      <c r="D179" s="137" t="s">
        <v>71</v>
      </c>
      <c r="E179" s="147" t="s">
        <v>1294</v>
      </c>
      <c r="F179" s="147" t="s">
        <v>1295</v>
      </c>
      <c r="I179" s="139"/>
      <c r="J179" s="148">
        <f>BK179</f>
        <v>0</v>
      </c>
      <c r="L179" s="136"/>
      <c r="M179" s="141"/>
      <c r="N179" s="142"/>
      <c r="O179" s="142"/>
      <c r="P179" s="143">
        <f>SUM(P180:P189)</f>
        <v>0</v>
      </c>
      <c r="Q179" s="142"/>
      <c r="R179" s="143">
        <f>SUM(R180:R189)</f>
        <v>0</v>
      </c>
      <c r="S179" s="142"/>
      <c r="T179" s="144">
        <f>SUM(T180:T189)</f>
        <v>0</v>
      </c>
      <c r="AR179" s="137" t="s">
        <v>84</v>
      </c>
      <c r="AT179" s="145" t="s">
        <v>71</v>
      </c>
      <c r="AU179" s="145" t="s">
        <v>79</v>
      </c>
      <c r="AY179" s="137" t="s">
        <v>166</v>
      </c>
      <c r="BK179" s="146">
        <f>SUM(BK180:BK189)</f>
        <v>0</v>
      </c>
    </row>
    <row r="180" spans="1:65" s="2" customFormat="1" ht="16.5" customHeight="1">
      <c r="A180" s="32"/>
      <c r="B180" s="149"/>
      <c r="C180" s="150" t="s">
        <v>1145</v>
      </c>
      <c r="D180" s="150" t="s">
        <v>169</v>
      </c>
      <c r="E180" s="151" t="s">
        <v>1296</v>
      </c>
      <c r="F180" s="152" t="s">
        <v>1297</v>
      </c>
      <c r="G180" s="153" t="s">
        <v>172</v>
      </c>
      <c r="H180" s="154">
        <v>57.75</v>
      </c>
      <c r="I180" s="155"/>
      <c r="J180" s="156">
        <f t="shared" ref="J180:J189" si="40">ROUND(I180*H180,2)</f>
        <v>0</v>
      </c>
      <c r="K180" s="157"/>
      <c r="L180" s="33"/>
      <c r="M180" s="158" t="s">
        <v>1</v>
      </c>
      <c r="N180" s="159" t="s">
        <v>38</v>
      </c>
      <c r="O180" s="58"/>
      <c r="P180" s="160">
        <f t="shared" ref="P180:P189" si="41">O180*H180</f>
        <v>0</v>
      </c>
      <c r="Q180" s="160">
        <v>0</v>
      </c>
      <c r="R180" s="160">
        <f t="shared" ref="R180:R189" si="42">Q180*H180</f>
        <v>0</v>
      </c>
      <c r="S180" s="160">
        <v>0</v>
      </c>
      <c r="T180" s="161">
        <f t="shared" ref="T180:T189" si="43"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253</v>
      </c>
      <c r="AT180" s="162" t="s">
        <v>169</v>
      </c>
      <c r="AU180" s="162" t="s">
        <v>84</v>
      </c>
      <c r="AY180" s="17" t="s">
        <v>166</v>
      </c>
      <c r="BE180" s="163">
        <f t="shared" ref="BE180:BE189" si="44">IF(N180="základná",J180,0)</f>
        <v>0</v>
      </c>
      <c r="BF180" s="163">
        <f t="shared" ref="BF180:BF189" si="45">IF(N180="znížená",J180,0)</f>
        <v>0</v>
      </c>
      <c r="BG180" s="163">
        <f t="shared" ref="BG180:BG189" si="46">IF(N180="zákl. prenesená",J180,0)</f>
        <v>0</v>
      </c>
      <c r="BH180" s="163">
        <f t="shared" ref="BH180:BH189" si="47">IF(N180="zníž. prenesená",J180,0)</f>
        <v>0</v>
      </c>
      <c r="BI180" s="163">
        <f t="shared" ref="BI180:BI189" si="48">IF(N180="nulová",J180,0)</f>
        <v>0</v>
      </c>
      <c r="BJ180" s="17" t="s">
        <v>84</v>
      </c>
      <c r="BK180" s="163">
        <f t="shared" ref="BK180:BK189" si="49">ROUND(I180*H180,2)</f>
        <v>0</v>
      </c>
      <c r="BL180" s="17" t="s">
        <v>253</v>
      </c>
      <c r="BM180" s="162" t="s">
        <v>1148</v>
      </c>
    </row>
    <row r="181" spans="1:65" s="2" customFormat="1" ht="33" customHeight="1">
      <c r="A181" s="32"/>
      <c r="B181" s="149"/>
      <c r="C181" s="191" t="s">
        <v>1072</v>
      </c>
      <c r="D181" s="191" t="s">
        <v>463</v>
      </c>
      <c r="E181" s="192" t="s">
        <v>1298</v>
      </c>
      <c r="F181" s="193" t="s">
        <v>1299</v>
      </c>
      <c r="G181" s="194" t="s">
        <v>238</v>
      </c>
      <c r="H181" s="195">
        <v>473.23</v>
      </c>
      <c r="I181" s="196"/>
      <c r="J181" s="197">
        <f t="shared" si="40"/>
        <v>0</v>
      </c>
      <c r="K181" s="198"/>
      <c r="L181" s="199"/>
      <c r="M181" s="200" t="s">
        <v>1</v>
      </c>
      <c r="N181" s="201" t="s">
        <v>38</v>
      </c>
      <c r="O181" s="58"/>
      <c r="P181" s="160">
        <f t="shared" si="41"/>
        <v>0</v>
      </c>
      <c r="Q181" s="160">
        <v>0</v>
      </c>
      <c r="R181" s="160">
        <f t="shared" si="42"/>
        <v>0</v>
      </c>
      <c r="S181" s="160">
        <v>0</v>
      </c>
      <c r="T181" s="161">
        <f t="shared" si="43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2" t="s">
        <v>339</v>
      </c>
      <c r="AT181" s="162" t="s">
        <v>463</v>
      </c>
      <c r="AU181" s="162" t="s">
        <v>84</v>
      </c>
      <c r="AY181" s="17" t="s">
        <v>166</v>
      </c>
      <c r="BE181" s="163">
        <f t="shared" si="44"/>
        <v>0</v>
      </c>
      <c r="BF181" s="163">
        <f t="shared" si="45"/>
        <v>0</v>
      </c>
      <c r="BG181" s="163">
        <f t="shared" si="46"/>
        <v>0</v>
      </c>
      <c r="BH181" s="163">
        <f t="shared" si="47"/>
        <v>0</v>
      </c>
      <c r="BI181" s="163">
        <f t="shared" si="48"/>
        <v>0</v>
      </c>
      <c r="BJ181" s="17" t="s">
        <v>84</v>
      </c>
      <c r="BK181" s="163">
        <f t="shared" si="49"/>
        <v>0</v>
      </c>
      <c r="BL181" s="17" t="s">
        <v>253</v>
      </c>
      <c r="BM181" s="162" t="s">
        <v>1151</v>
      </c>
    </row>
    <row r="182" spans="1:65" s="2" customFormat="1" ht="33" customHeight="1">
      <c r="A182" s="32"/>
      <c r="B182" s="149"/>
      <c r="C182" s="191" t="s">
        <v>1152</v>
      </c>
      <c r="D182" s="191" t="s">
        <v>463</v>
      </c>
      <c r="E182" s="192" t="s">
        <v>1300</v>
      </c>
      <c r="F182" s="193" t="s">
        <v>1301</v>
      </c>
      <c r="G182" s="194" t="s">
        <v>172</v>
      </c>
      <c r="H182" s="195">
        <v>57.75</v>
      </c>
      <c r="I182" s="196"/>
      <c r="J182" s="197">
        <f t="shared" si="40"/>
        <v>0</v>
      </c>
      <c r="K182" s="198"/>
      <c r="L182" s="199"/>
      <c r="M182" s="200" t="s">
        <v>1</v>
      </c>
      <c r="N182" s="201" t="s">
        <v>38</v>
      </c>
      <c r="O182" s="58"/>
      <c r="P182" s="160">
        <f t="shared" si="41"/>
        <v>0</v>
      </c>
      <c r="Q182" s="160">
        <v>0</v>
      </c>
      <c r="R182" s="160">
        <f t="shared" si="42"/>
        <v>0</v>
      </c>
      <c r="S182" s="160">
        <v>0</v>
      </c>
      <c r="T182" s="161">
        <f t="shared" si="43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2" t="s">
        <v>339</v>
      </c>
      <c r="AT182" s="162" t="s">
        <v>463</v>
      </c>
      <c r="AU182" s="162" t="s">
        <v>84</v>
      </c>
      <c r="AY182" s="17" t="s">
        <v>166</v>
      </c>
      <c r="BE182" s="163">
        <f t="shared" si="44"/>
        <v>0</v>
      </c>
      <c r="BF182" s="163">
        <f t="shared" si="45"/>
        <v>0</v>
      </c>
      <c r="BG182" s="163">
        <f t="shared" si="46"/>
        <v>0</v>
      </c>
      <c r="BH182" s="163">
        <f t="shared" si="47"/>
        <v>0</v>
      </c>
      <c r="BI182" s="163">
        <f t="shared" si="48"/>
        <v>0</v>
      </c>
      <c r="BJ182" s="17" t="s">
        <v>84</v>
      </c>
      <c r="BK182" s="163">
        <f t="shared" si="49"/>
        <v>0</v>
      </c>
      <c r="BL182" s="17" t="s">
        <v>253</v>
      </c>
      <c r="BM182" s="162" t="s">
        <v>1155</v>
      </c>
    </row>
    <row r="183" spans="1:65" s="2" customFormat="1" ht="44.25" customHeight="1">
      <c r="A183" s="32"/>
      <c r="B183" s="149"/>
      <c r="C183" s="191" t="s">
        <v>1075</v>
      </c>
      <c r="D183" s="191" t="s">
        <v>463</v>
      </c>
      <c r="E183" s="192" t="s">
        <v>1302</v>
      </c>
      <c r="F183" s="193" t="s">
        <v>1303</v>
      </c>
      <c r="G183" s="194" t="s">
        <v>887</v>
      </c>
      <c r="H183" s="195">
        <v>2</v>
      </c>
      <c r="I183" s="196"/>
      <c r="J183" s="197">
        <f t="shared" si="40"/>
        <v>0</v>
      </c>
      <c r="K183" s="198"/>
      <c r="L183" s="199"/>
      <c r="M183" s="200" t="s">
        <v>1</v>
      </c>
      <c r="N183" s="201" t="s">
        <v>38</v>
      </c>
      <c r="O183" s="58"/>
      <c r="P183" s="160">
        <f t="shared" si="41"/>
        <v>0</v>
      </c>
      <c r="Q183" s="160">
        <v>0</v>
      </c>
      <c r="R183" s="160">
        <f t="shared" si="42"/>
        <v>0</v>
      </c>
      <c r="S183" s="160">
        <v>0</v>
      </c>
      <c r="T183" s="161">
        <f t="shared" si="4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339</v>
      </c>
      <c r="AT183" s="162" t="s">
        <v>463</v>
      </c>
      <c r="AU183" s="162" t="s">
        <v>84</v>
      </c>
      <c r="AY183" s="17" t="s">
        <v>166</v>
      </c>
      <c r="BE183" s="163">
        <f t="shared" si="44"/>
        <v>0</v>
      </c>
      <c r="BF183" s="163">
        <f t="shared" si="45"/>
        <v>0</v>
      </c>
      <c r="BG183" s="163">
        <f t="shared" si="46"/>
        <v>0</v>
      </c>
      <c r="BH183" s="163">
        <f t="shared" si="47"/>
        <v>0</v>
      </c>
      <c r="BI183" s="163">
        <f t="shared" si="48"/>
        <v>0</v>
      </c>
      <c r="BJ183" s="17" t="s">
        <v>84</v>
      </c>
      <c r="BK183" s="163">
        <f t="shared" si="49"/>
        <v>0</v>
      </c>
      <c r="BL183" s="17" t="s">
        <v>253</v>
      </c>
      <c r="BM183" s="162" t="s">
        <v>1158</v>
      </c>
    </row>
    <row r="184" spans="1:65" s="2" customFormat="1" ht="21.75" customHeight="1">
      <c r="A184" s="32"/>
      <c r="B184" s="149"/>
      <c r="C184" s="150" t="s">
        <v>1159</v>
      </c>
      <c r="D184" s="150" t="s">
        <v>169</v>
      </c>
      <c r="E184" s="151" t="s">
        <v>1304</v>
      </c>
      <c r="F184" s="152" t="s">
        <v>1305</v>
      </c>
      <c r="G184" s="153" t="s">
        <v>203</v>
      </c>
      <c r="H184" s="154">
        <v>1</v>
      </c>
      <c r="I184" s="155"/>
      <c r="J184" s="156">
        <f t="shared" si="40"/>
        <v>0</v>
      </c>
      <c r="K184" s="157"/>
      <c r="L184" s="33"/>
      <c r="M184" s="158" t="s">
        <v>1</v>
      </c>
      <c r="N184" s="159" t="s">
        <v>38</v>
      </c>
      <c r="O184" s="58"/>
      <c r="P184" s="160">
        <f t="shared" si="41"/>
        <v>0</v>
      </c>
      <c r="Q184" s="160">
        <v>0</v>
      </c>
      <c r="R184" s="160">
        <f t="shared" si="42"/>
        <v>0</v>
      </c>
      <c r="S184" s="160">
        <v>0</v>
      </c>
      <c r="T184" s="161">
        <f t="shared" si="4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253</v>
      </c>
      <c r="AT184" s="162" t="s">
        <v>169</v>
      </c>
      <c r="AU184" s="162" t="s">
        <v>84</v>
      </c>
      <c r="AY184" s="17" t="s">
        <v>166</v>
      </c>
      <c r="BE184" s="163">
        <f t="shared" si="44"/>
        <v>0</v>
      </c>
      <c r="BF184" s="163">
        <f t="shared" si="45"/>
        <v>0</v>
      </c>
      <c r="BG184" s="163">
        <f t="shared" si="46"/>
        <v>0</v>
      </c>
      <c r="BH184" s="163">
        <f t="shared" si="47"/>
        <v>0</v>
      </c>
      <c r="BI184" s="163">
        <f t="shared" si="48"/>
        <v>0</v>
      </c>
      <c r="BJ184" s="17" t="s">
        <v>84</v>
      </c>
      <c r="BK184" s="163">
        <f t="shared" si="49"/>
        <v>0</v>
      </c>
      <c r="BL184" s="17" t="s">
        <v>253</v>
      </c>
      <c r="BM184" s="162" t="s">
        <v>1162</v>
      </c>
    </row>
    <row r="185" spans="1:65" s="2" customFormat="1" ht="55.5" customHeight="1">
      <c r="A185" s="32"/>
      <c r="B185" s="149"/>
      <c r="C185" s="191" t="s">
        <v>1078</v>
      </c>
      <c r="D185" s="191" t="s">
        <v>463</v>
      </c>
      <c r="E185" s="192" t="s">
        <v>1306</v>
      </c>
      <c r="F185" s="193" t="s">
        <v>1307</v>
      </c>
      <c r="G185" s="194" t="s">
        <v>203</v>
      </c>
      <c r="H185" s="195">
        <v>1</v>
      </c>
      <c r="I185" s="196"/>
      <c r="J185" s="197">
        <f t="shared" si="40"/>
        <v>0</v>
      </c>
      <c r="K185" s="198"/>
      <c r="L185" s="199"/>
      <c r="M185" s="200" t="s">
        <v>1</v>
      </c>
      <c r="N185" s="201" t="s">
        <v>38</v>
      </c>
      <c r="O185" s="58"/>
      <c r="P185" s="160">
        <f t="shared" si="41"/>
        <v>0</v>
      </c>
      <c r="Q185" s="160">
        <v>0</v>
      </c>
      <c r="R185" s="160">
        <f t="shared" si="42"/>
        <v>0</v>
      </c>
      <c r="S185" s="160">
        <v>0</v>
      </c>
      <c r="T185" s="161">
        <f t="shared" si="4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2" t="s">
        <v>339</v>
      </c>
      <c r="AT185" s="162" t="s">
        <v>463</v>
      </c>
      <c r="AU185" s="162" t="s">
        <v>84</v>
      </c>
      <c r="AY185" s="17" t="s">
        <v>166</v>
      </c>
      <c r="BE185" s="163">
        <f t="shared" si="44"/>
        <v>0</v>
      </c>
      <c r="BF185" s="163">
        <f t="shared" si="45"/>
        <v>0</v>
      </c>
      <c r="BG185" s="163">
        <f t="shared" si="46"/>
        <v>0</v>
      </c>
      <c r="BH185" s="163">
        <f t="shared" si="47"/>
        <v>0</v>
      </c>
      <c r="BI185" s="163">
        <f t="shared" si="48"/>
        <v>0</v>
      </c>
      <c r="BJ185" s="17" t="s">
        <v>84</v>
      </c>
      <c r="BK185" s="163">
        <f t="shared" si="49"/>
        <v>0</v>
      </c>
      <c r="BL185" s="17" t="s">
        <v>253</v>
      </c>
      <c r="BM185" s="162" t="s">
        <v>1165</v>
      </c>
    </row>
    <row r="186" spans="1:65" s="2" customFormat="1" ht="44.25" customHeight="1">
      <c r="A186" s="32"/>
      <c r="B186" s="149"/>
      <c r="C186" s="191" t="s">
        <v>1166</v>
      </c>
      <c r="D186" s="191" t="s">
        <v>463</v>
      </c>
      <c r="E186" s="192" t="s">
        <v>1308</v>
      </c>
      <c r="F186" s="193" t="s">
        <v>1309</v>
      </c>
      <c r="G186" s="194" t="s">
        <v>203</v>
      </c>
      <c r="H186" s="195">
        <v>1</v>
      </c>
      <c r="I186" s="196"/>
      <c r="J186" s="197">
        <f t="shared" si="40"/>
        <v>0</v>
      </c>
      <c r="K186" s="198"/>
      <c r="L186" s="199"/>
      <c r="M186" s="200" t="s">
        <v>1</v>
      </c>
      <c r="N186" s="201" t="s">
        <v>38</v>
      </c>
      <c r="O186" s="58"/>
      <c r="P186" s="160">
        <f t="shared" si="41"/>
        <v>0</v>
      </c>
      <c r="Q186" s="160">
        <v>0</v>
      </c>
      <c r="R186" s="160">
        <f t="shared" si="42"/>
        <v>0</v>
      </c>
      <c r="S186" s="160">
        <v>0</v>
      </c>
      <c r="T186" s="161">
        <f t="shared" si="4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2" t="s">
        <v>339</v>
      </c>
      <c r="AT186" s="162" t="s">
        <v>463</v>
      </c>
      <c r="AU186" s="162" t="s">
        <v>84</v>
      </c>
      <c r="AY186" s="17" t="s">
        <v>166</v>
      </c>
      <c r="BE186" s="163">
        <f t="shared" si="44"/>
        <v>0</v>
      </c>
      <c r="BF186" s="163">
        <f t="shared" si="45"/>
        <v>0</v>
      </c>
      <c r="BG186" s="163">
        <f t="shared" si="46"/>
        <v>0</v>
      </c>
      <c r="BH186" s="163">
        <f t="shared" si="47"/>
        <v>0</v>
      </c>
      <c r="BI186" s="163">
        <f t="shared" si="48"/>
        <v>0</v>
      </c>
      <c r="BJ186" s="17" t="s">
        <v>84</v>
      </c>
      <c r="BK186" s="163">
        <f t="shared" si="49"/>
        <v>0</v>
      </c>
      <c r="BL186" s="17" t="s">
        <v>253</v>
      </c>
      <c r="BM186" s="162" t="s">
        <v>1167</v>
      </c>
    </row>
    <row r="187" spans="1:65" s="2" customFormat="1" ht="16.5" customHeight="1">
      <c r="A187" s="32"/>
      <c r="B187" s="149"/>
      <c r="C187" s="150" t="s">
        <v>1081</v>
      </c>
      <c r="D187" s="150" t="s">
        <v>169</v>
      </c>
      <c r="E187" s="151" t="s">
        <v>1310</v>
      </c>
      <c r="F187" s="152" t="s">
        <v>1311</v>
      </c>
      <c r="G187" s="153" t="s">
        <v>203</v>
      </c>
      <c r="H187" s="154">
        <v>1</v>
      </c>
      <c r="I187" s="155"/>
      <c r="J187" s="156">
        <f t="shared" si="40"/>
        <v>0</v>
      </c>
      <c r="K187" s="157"/>
      <c r="L187" s="33"/>
      <c r="M187" s="158" t="s">
        <v>1</v>
      </c>
      <c r="N187" s="159" t="s">
        <v>38</v>
      </c>
      <c r="O187" s="58"/>
      <c r="P187" s="160">
        <f t="shared" si="41"/>
        <v>0</v>
      </c>
      <c r="Q187" s="160">
        <v>0</v>
      </c>
      <c r="R187" s="160">
        <f t="shared" si="42"/>
        <v>0</v>
      </c>
      <c r="S187" s="160">
        <v>0</v>
      </c>
      <c r="T187" s="161">
        <f t="shared" si="4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2" t="s">
        <v>253</v>
      </c>
      <c r="AT187" s="162" t="s">
        <v>169</v>
      </c>
      <c r="AU187" s="162" t="s">
        <v>84</v>
      </c>
      <c r="AY187" s="17" t="s">
        <v>166</v>
      </c>
      <c r="BE187" s="163">
        <f t="shared" si="44"/>
        <v>0</v>
      </c>
      <c r="BF187" s="163">
        <f t="shared" si="45"/>
        <v>0</v>
      </c>
      <c r="BG187" s="163">
        <f t="shared" si="46"/>
        <v>0</v>
      </c>
      <c r="BH187" s="163">
        <f t="shared" si="47"/>
        <v>0</v>
      </c>
      <c r="BI187" s="163">
        <f t="shared" si="48"/>
        <v>0</v>
      </c>
      <c r="BJ187" s="17" t="s">
        <v>84</v>
      </c>
      <c r="BK187" s="163">
        <f t="shared" si="49"/>
        <v>0</v>
      </c>
      <c r="BL187" s="17" t="s">
        <v>253</v>
      </c>
      <c r="BM187" s="162" t="s">
        <v>1170</v>
      </c>
    </row>
    <row r="188" spans="1:65" s="2" customFormat="1" ht="33" customHeight="1">
      <c r="A188" s="32"/>
      <c r="B188" s="149"/>
      <c r="C188" s="191" t="s">
        <v>1171</v>
      </c>
      <c r="D188" s="191" t="s">
        <v>463</v>
      </c>
      <c r="E188" s="192" t="s">
        <v>1312</v>
      </c>
      <c r="F188" s="193" t="s">
        <v>1313</v>
      </c>
      <c r="G188" s="194" t="s">
        <v>203</v>
      </c>
      <c r="H188" s="195">
        <v>1</v>
      </c>
      <c r="I188" s="196"/>
      <c r="J188" s="197">
        <f t="shared" si="40"/>
        <v>0</v>
      </c>
      <c r="K188" s="198"/>
      <c r="L188" s="199"/>
      <c r="M188" s="200" t="s">
        <v>1</v>
      </c>
      <c r="N188" s="201" t="s">
        <v>38</v>
      </c>
      <c r="O188" s="58"/>
      <c r="P188" s="160">
        <f t="shared" si="41"/>
        <v>0</v>
      </c>
      <c r="Q188" s="160">
        <v>0</v>
      </c>
      <c r="R188" s="160">
        <f t="shared" si="42"/>
        <v>0</v>
      </c>
      <c r="S188" s="160">
        <v>0</v>
      </c>
      <c r="T188" s="161">
        <f t="shared" si="4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339</v>
      </c>
      <c r="AT188" s="162" t="s">
        <v>463</v>
      </c>
      <c r="AU188" s="162" t="s">
        <v>84</v>
      </c>
      <c r="AY188" s="17" t="s">
        <v>166</v>
      </c>
      <c r="BE188" s="163">
        <f t="shared" si="44"/>
        <v>0</v>
      </c>
      <c r="BF188" s="163">
        <f t="shared" si="45"/>
        <v>0</v>
      </c>
      <c r="BG188" s="163">
        <f t="shared" si="46"/>
        <v>0</v>
      </c>
      <c r="BH188" s="163">
        <f t="shared" si="47"/>
        <v>0</v>
      </c>
      <c r="BI188" s="163">
        <f t="shared" si="48"/>
        <v>0</v>
      </c>
      <c r="BJ188" s="17" t="s">
        <v>84</v>
      </c>
      <c r="BK188" s="163">
        <f t="shared" si="49"/>
        <v>0</v>
      </c>
      <c r="BL188" s="17" t="s">
        <v>253</v>
      </c>
      <c r="BM188" s="162" t="s">
        <v>1174</v>
      </c>
    </row>
    <row r="189" spans="1:65" s="2" customFormat="1" ht="21.75" customHeight="1">
      <c r="A189" s="32"/>
      <c r="B189" s="149"/>
      <c r="C189" s="150" t="s">
        <v>1086</v>
      </c>
      <c r="D189" s="150" t="s">
        <v>169</v>
      </c>
      <c r="E189" s="151" t="s">
        <v>1314</v>
      </c>
      <c r="F189" s="152" t="s">
        <v>1315</v>
      </c>
      <c r="G189" s="153" t="s">
        <v>274</v>
      </c>
      <c r="H189" s="154">
        <v>0.02</v>
      </c>
      <c r="I189" s="155"/>
      <c r="J189" s="156">
        <f t="shared" si="40"/>
        <v>0</v>
      </c>
      <c r="K189" s="157"/>
      <c r="L189" s="33"/>
      <c r="M189" s="158" t="s">
        <v>1</v>
      </c>
      <c r="N189" s="159" t="s">
        <v>38</v>
      </c>
      <c r="O189" s="58"/>
      <c r="P189" s="160">
        <f t="shared" si="41"/>
        <v>0</v>
      </c>
      <c r="Q189" s="160">
        <v>0</v>
      </c>
      <c r="R189" s="160">
        <f t="shared" si="42"/>
        <v>0</v>
      </c>
      <c r="S189" s="160">
        <v>0</v>
      </c>
      <c r="T189" s="161">
        <f t="shared" si="43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2" t="s">
        <v>253</v>
      </c>
      <c r="AT189" s="162" t="s">
        <v>169</v>
      </c>
      <c r="AU189" s="162" t="s">
        <v>84</v>
      </c>
      <c r="AY189" s="17" t="s">
        <v>166</v>
      </c>
      <c r="BE189" s="163">
        <f t="shared" si="44"/>
        <v>0</v>
      </c>
      <c r="BF189" s="163">
        <f t="shared" si="45"/>
        <v>0</v>
      </c>
      <c r="BG189" s="163">
        <f t="shared" si="46"/>
        <v>0</v>
      </c>
      <c r="BH189" s="163">
        <f t="shared" si="47"/>
        <v>0</v>
      </c>
      <c r="BI189" s="163">
        <f t="shared" si="48"/>
        <v>0</v>
      </c>
      <c r="BJ189" s="17" t="s">
        <v>84</v>
      </c>
      <c r="BK189" s="163">
        <f t="shared" si="49"/>
        <v>0</v>
      </c>
      <c r="BL189" s="17" t="s">
        <v>253</v>
      </c>
      <c r="BM189" s="162" t="s">
        <v>1177</v>
      </c>
    </row>
    <row r="190" spans="1:65" s="12" customFormat="1" ht="22.9" customHeight="1">
      <c r="B190" s="136"/>
      <c r="D190" s="137" t="s">
        <v>71</v>
      </c>
      <c r="E190" s="147" t="s">
        <v>1316</v>
      </c>
      <c r="F190" s="147" t="s">
        <v>1</v>
      </c>
      <c r="I190" s="139"/>
      <c r="J190" s="148">
        <f>BK190</f>
        <v>0</v>
      </c>
      <c r="L190" s="136"/>
      <c r="M190" s="209"/>
      <c r="N190" s="210"/>
      <c r="O190" s="210"/>
      <c r="P190" s="211">
        <v>0</v>
      </c>
      <c r="Q190" s="210"/>
      <c r="R190" s="211">
        <v>0</v>
      </c>
      <c r="S190" s="210"/>
      <c r="T190" s="212">
        <v>0</v>
      </c>
      <c r="AR190" s="137" t="s">
        <v>79</v>
      </c>
      <c r="AT190" s="145" t="s">
        <v>71</v>
      </c>
      <c r="AU190" s="145" t="s">
        <v>79</v>
      </c>
      <c r="AY190" s="137" t="s">
        <v>166</v>
      </c>
      <c r="BK190" s="146">
        <v>0</v>
      </c>
    </row>
    <row r="191" spans="1:65" s="2" customFormat="1" ht="6.95" customHeight="1">
      <c r="A191" s="32"/>
      <c r="B191" s="47"/>
      <c r="C191" s="48"/>
      <c r="D191" s="48"/>
      <c r="E191" s="48"/>
      <c r="F191" s="48"/>
      <c r="G191" s="48"/>
      <c r="H191" s="48"/>
      <c r="I191" s="48"/>
      <c r="J191" s="48"/>
      <c r="K191" s="48"/>
      <c r="L191" s="33"/>
      <c r="M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</sheetData>
  <autoFilter ref="C126:K190" xr:uid="{00000000-0009-0000-0000-000009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1" right="1" top="1" bottom="1" header="0.5" footer="0.5"/>
  <pageSetup paperSize="9" scale="74" fitToHeight="100" orientation="portrait" blackAndWhite="1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26"/>
  <sheetViews>
    <sheetView showGridLines="0" workbookViewId="0">
      <selection activeCell="F119" sqref="F11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117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1" customFormat="1" ht="12" hidden="1" customHeight="1">
      <c r="B8" s="20"/>
      <c r="D8" s="27" t="s">
        <v>131</v>
      </c>
      <c r="L8" s="20"/>
    </row>
    <row r="9" spans="1:46" s="2" customFormat="1" ht="16.5" hidden="1" customHeight="1">
      <c r="A9" s="32"/>
      <c r="B9" s="33"/>
      <c r="C9" s="32"/>
      <c r="D9" s="32"/>
      <c r="E9" s="299" t="s">
        <v>132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133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hidden="1" customHeight="1">
      <c r="A11" s="32"/>
      <c r="B11" s="33"/>
      <c r="C11" s="32"/>
      <c r="D11" s="32"/>
      <c r="E11" s="295" t="s">
        <v>1317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16</v>
      </c>
      <c r="E13" s="32"/>
      <c r="F13" s="25" t="s">
        <v>1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18</v>
      </c>
      <c r="E14" s="32"/>
      <c r="F14" s="25" t="s">
        <v>19</v>
      </c>
      <c r="G14" s="32"/>
      <c r="H14" s="32"/>
      <c r="I14" s="27" t="s">
        <v>20</v>
      </c>
      <c r="J14" s="55">
        <f>'Rekapitulácia stavby'!AN8</f>
        <v>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21</v>
      </c>
      <c r="E16" s="32"/>
      <c r="F16" s="32"/>
      <c r="G16" s="32"/>
      <c r="H16" s="32"/>
      <c r="I16" s="27" t="s">
        <v>22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23</v>
      </c>
      <c r="F17" s="32"/>
      <c r="G17" s="32"/>
      <c r="H17" s="32"/>
      <c r="I17" s="27" t="s">
        <v>24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25</v>
      </c>
      <c r="E19" s="32"/>
      <c r="F19" s="32"/>
      <c r="G19" s="32"/>
      <c r="H19" s="32"/>
      <c r="I19" s="27" t="s">
        <v>22</v>
      </c>
      <c r="J19" s="28">
        <f>'Rekapitulácia stavby'!AN13</f>
        <v>0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303">
        <f>'Rekapitulácia stavby'!E14</f>
        <v>0</v>
      </c>
      <c r="F20" s="282"/>
      <c r="G20" s="282"/>
      <c r="H20" s="282"/>
      <c r="I20" s="27" t="s">
        <v>24</v>
      </c>
      <c r="J20" s="28">
        <f>'Rekapitulácia stavby'!AN14</f>
        <v>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26</v>
      </c>
      <c r="E22" s="32"/>
      <c r="F22" s="32"/>
      <c r="G22" s="32"/>
      <c r="H22" s="32"/>
      <c r="I22" s="27" t="s">
        <v>22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27</v>
      </c>
      <c r="F23" s="32"/>
      <c r="G23" s="32"/>
      <c r="H23" s="32"/>
      <c r="I23" s="2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29</v>
      </c>
      <c r="E25" s="32"/>
      <c r="F25" s="32"/>
      <c r="G25" s="32"/>
      <c r="H25" s="32"/>
      <c r="I25" s="27" t="s">
        <v>22</v>
      </c>
      <c r="J25" s="25" t="str">
        <f>IF('Rekapitulácia stavby'!AN19="","",'Rekapitulácia stavby'!AN19)</f>
        <v/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tr">
        <f>IF('Rekapitulácia stavby'!E20="","",'Rekapitulácia stavby'!E20)</f>
        <v xml:space="preserve"> </v>
      </c>
      <c r="F26" s="32"/>
      <c r="G26" s="32"/>
      <c r="H26" s="32"/>
      <c r="I26" s="27" t="s">
        <v>24</v>
      </c>
      <c r="J26" s="25" t="str">
        <f>IF('Rekapitulácia stavby'!AN20="","",'Rekapitulácia stavby'!AN20)</f>
        <v/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31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100"/>
      <c r="B29" s="101"/>
      <c r="C29" s="100"/>
      <c r="D29" s="100"/>
      <c r="E29" s="286" t="s">
        <v>1</v>
      </c>
      <c r="F29" s="286"/>
      <c r="G29" s="286"/>
      <c r="H29" s="286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3" t="s">
        <v>32</v>
      </c>
      <c r="E32" s="32"/>
      <c r="F32" s="32"/>
      <c r="G32" s="32"/>
      <c r="H32" s="32"/>
      <c r="I32" s="32"/>
      <c r="J32" s="71">
        <f>ROUND(J122,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34</v>
      </c>
      <c r="G34" s="32"/>
      <c r="H34" s="32"/>
      <c r="I34" s="36" t="s">
        <v>33</v>
      </c>
      <c r="J34" s="36" t="s">
        <v>35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99" t="s">
        <v>36</v>
      </c>
      <c r="E35" s="27" t="s">
        <v>37</v>
      </c>
      <c r="F35" s="104">
        <f>ROUND((SUM(BE122:BE125)),  2)</f>
        <v>0</v>
      </c>
      <c r="G35" s="32"/>
      <c r="H35" s="32"/>
      <c r="I35" s="105">
        <v>0.2</v>
      </c>
      <c r="J35" s="104">
        <f>ROUND(((SUM(BE122:BE125))*I35),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38</v>
      </c>
      <c r="F36" s="104">
        <f>ROUND((SUM(BF122:BF125)),  2)</f>
        <v>0</v>
      </c>
      <c r="G36" s="32"/>
      <c r="H36" s="32"/>
      <c r="I36" s="105">
        <v>0.2</v>
      </c>
      <c r="J36" s="104">
        <f>ROUND(((SUM(BF122:BF125))*I36),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39</v>
      </c>
      <c r="F37" s="104">
        <f>ROUND((SUM(BG122:BG125)),  2)</f>
        <v>0</v>
      </c>
      <c r="G37" s="32"/>
      <c r="H37" s="32"/>
      <c r="I37" s="105">
        <v>0.2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40</v>
      </c>
      <c r="F38" s="104">
        <f>ROUND((SUM(BH122:BH125)),  2)</f>
        <v>0</v>
      </c>
      <c r="G38" s="32"/>
      <c r="H38" s="32"/>
      <c r="I38" s="105">
        <v>0.2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41</v>
      </c>
      <c r="F39" s="104">
        <f>ROUND((SUM(BI122:BI125)),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2" customFormat="1" ht="16.5" hidden="1" customHeight="1">
      <c r="A87" s="32"/>
      <c r="B87" s="33"/>
      <c r="C87" s="32"/>
      <c r="D87" s="32"/>
      <c r="E87" s="299" t="s">
        <v>132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hidden="1" customHeight="1">
      <c r="A88" s="32"/>
      <c r="B88" s="33"/>
      <c r="C88" s="27" t="s">
        <v>133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hidden="1" customHeight="1">
      <c r="A89" s="32"/>
      <c r="B89" s="33"/>
      <c r="C89" s="32"/>
      <c r="D89" s="32"/>
      <c r="E89" s="295" t="str">
        <f>E11</f>
        <v>01.5 - Elektroinštalácia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hidden="1" customHeight="1">
      <c r="A91" s="32"/>
      <c r="B91" s="33"/>
      <c r="C91" s="27" t="s">
        <v>18</v>
      </c>
      <c r="D91" s="32"/>
      <c r="E91" s="32"/>
      <c r="F91" s="25" t="str">
        <f>F14</f>
        <v>Košice, Sídlisko KVP</v>
      </c>
      <c r="G91" s="32"/>
      <c r="H91" s="32"/>
      <c r="I91" s="27" t="s">
        <v>20</v>
      </c>
      <c r="J91" s="55">
        <f>IF(J14="","",J14)</f>
        <v>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hidden="1" customHeight="1">
      <c r="A93" s="32"/>
      <c r="B93" s="33"/>
      <c r="C93" s="27" t="s">
        <v>21</v>
      </c>
      <c r="D93" s="32"/>
      <c r="E93" s="32"/>
      <c r="F93" s="25" t="str">
        <f>E17</f>
        <v>Mestská časť Košice - Sídlisko KVP</v>
      </c>
      <c r="G93" s="32"/>
      <c r="H93" s="32"/>
      <c r="I93" s="27" t="s">
        <v>26</v>
      </c>
      <c r="J93" s="30" t="str">
        <f>E23</f>
        <v>ARZ architektonické štúdio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hidden="1" customHeight="1">
      <c r="A94" s="32"/>
      <c r="B94" s="33"/>
      <c r="C94" s="27" t="s">
        <v>25</v>
      </c>
      <c r="D94" s="32"/>
      <c r="E94" s="32"/>
      <c r="F94" s="25">
        <f>IF(E20="","",E20)</f>
        <v>0</v>
      </c>
      <c r="G94" s="32"/>
      <c r="H94" s="32"/>
      <c r="I94" s="27" t="s">
        <v>29</v>
      </c>
      <c r="J94" s="30" t="str">
        <f>E26</f>
        <v xml:space="preserve"> 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hidden="1" customHeight="1">
      <c r="A96" s="32"/>
      <c r="B96" s="33"/>
      <c r="C96" s="114" t="s">
        <v>138</v>
      </c>
      <c r="D96" s="106"/>
      <c r="E96" s="106"/>
      <c r="F96" s="106"/>
      <c r="G96" s="106"/>
      <c r="H96" s="106"/>
      <c r="I96" s="106"/>
      <c r="J96" s="115" t="s">
        <v>139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hidden="1" customHeight="1">
      <c r="A98" s="32"/>
      <c r="B98" s="33"/>
      <c r="C98" s="116" t="s">
        <v>140</v>
      </c>
      <c r="D98" s="32"/>
      <c r="E98" s="32"/>
      <c r="F98" s="32"/>
      <c r="G98" s="32"/>
      <c r="H98" s="32"/>
      <c r="I98" s="32"/>
      <c r="J98" s="71">
        <f>J122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141</v>
      </c>
    </row>
    <row r="99" spans="1:47" s="9" customFormat="1" ht="24.95" hidden="1" customHeight="1">
      <c r="B99" s="117"/>
      <c r="D99" s="118" t="s">
        <v>1318</v>
      </c>
      <c r="E99" s="119"/>
      <c r="F99" s="119"/>
      <c r="G99" s="119"/>
      <c r="H99" s="119"/>
      <c r="I99" s="119"/>
      <c r="J99" s="120">
        <f>J123</f>
        <v>0</v>
      </c>
      <c r="L99" s="117"/>
    </row>
    <row r="100" spans="1:47" s="10" customFormat="1" ht="19.899999999999999" hidden="1" customHeight="1">
      <c r="B100" s="121"/>
      <c r="D100" s="122" t="s">
        <v>1319</v>
      </c>
      <c r="E100" s="123"/>
      <c r="F100" s="123"/>
      <c r="G100" s="123"/>
      <c r="H100" s="123"/>
      <c r="I100" s="123"/>
      <c r="J100" s="124">
        <f>J124</f>
        <v>0</v>
      </c>
      <c r="L100" s="121"/>
    </row>
    <row r="101" spans="1:47" s="2" customFormat="1" ht="21.75" hidden="1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47" s="2" customFormat="1" ht="6.95" hidden="1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47" hidden="1"/>
    <row r="104" spans="1:47" hidden="1"/>
    <row r="105" spans="1:47" hidden="1"/>
    <row r="106" spans="1:47" s="2" customFormat="1" ht="6.95" customHeight="1">
      <c r="A106" s="32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24.95" customHeight="1">
      <c r="A107" s="32"/>
      <c r="B107" s="33"/>
      <c r="C107" s="21" t="s">
        <v>152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s="2" customFormat="1" ht="6.95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12" customHeight="1">
      <c r="A109" s="32"/>
      <c r="B109" s="33"/>
      <c r="C109" s="27" t="s">
        <v>14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16.5" customHeight="1">
      <c r="A110" s="32"/>
      <c r="B110" s="33"/>
      <c r="C110" s="32"/>
      <c r="D110" s="32"/>
      <c r="E110" s="299" t="str">
        <f>E7</f>
        <v>Džemo  - Komunitná kaviareň</v>
      </c>
      <c r="F110" s="300"/>
      <c r="G110" s="300"/>
      <c r="H110" s="300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1" customFormat="1" ht="12" customHeight="1">
      <c r="B111" s="20"/>
      <c r="C111" s="27" t="s">
        <v>131</v>
      </c>
      <c r="L111" s="20"/>
    </row>
    <row r="112" spans="1:47" s="2" customFormat="1" ht="16.5" customHeight="1">
      <c r="A112" s="32"/>
      <c r="B112" s="33"/>
      <c r="C112" s="32"/>
      <c r="D112" s="32"/>
      <c r="E112" s="299" t="s">
        <v>132</v>
      </c>
      <c r="F112" s="302"/>
      <c r="G112" s="302"/>
      <c r="H112" s="30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133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95" t="str">
        <f>E11</f>
        <v>01.5 - Elektroinštalácia</v>
      </c>
      <c r="F114" s="302"/>
      <c r="G114" s="302"/>
      <c r="H114" s="30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18</v>
      </c>
      <c r="D116" s="32"/>
      <c r="E116" s="32"/>
      <c r="F116" s="25" t="str">
        <f>F14</f>
        <v>Košice, Sídlisko KVP</v>
      </c>
      <c r="G116" s="32"/>
      <c r="H116" s="32"/>
      <c r="I116" s="27" t="s">
        <v>20</v>
      </c>
      <c r="J116" s="55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25.7" customHeight="1">
      <c r="A118" s="32"/>
      <c r="B118" s="33"/>
      <c r="C118" s="27" t="s">
        <v>21</v>
      </c>
      <c r="D118" s="32"/>
      <c r="E118" s="32"/>
      <c r="F118" s="25" t="str">
        <f>E17</f>
        <v>Mestská časť Košice - Sídlisko KVP</v>
      </c>
      <c r="G118" s="32"/>
      <c r="H118" s="32"/>
      <c r="I118" s="27" t="s">
        <v>26</v>
      </c>
      <c r="J118" s="30" t="str">
        <f>E23</f>
        <v>ARZ architektonické štúdio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25</v>
      </c>
      <c r="D119" s="32"/>
      <c r="E119" s="32"/>
      <c r="F119" s="25"/>
      <c r="G119" s="32"/>
      <c r="H119" s="32"/>
      <c r="I119" s="27" t="s">
        <v>29</v>
      </c>
      <c r="J119" s="30" t="str">
        <f>E26</f>
        <v xml:space="preserve"> 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25"/>
      <c r="B121" s="126"/>
      <c r="C121" s="127" t="s">
        <v>153</v>
      </c>
      <c r="D121" s="128" t="s">
        <v>57</v>
      </c>
      <c r="E121" s="128" t="s">
        <v>53</v>
      </c>
      <c r="F121" s="128" t="s">
        <v>54</v>
      </c>
      <c r="G121" s="128" t="s">
        <v>154</v>
      </c>
      <c r="H121" s="128" t="s">
        <v>155</v>
      </c>
      <c r="I121" s="128" t="s">
        <v>156</v>
      </c>
      <c r="J121" s="129" t="s">
        <v>139</v>
      </c>
      <c r="K121" s="130" t="s">
        <v>157</v>
      </c>
      <c r="L121" s="131"/>
      <c r="M121" s="62" t="s">
        <v>1</v>
      </c>
      <c r="N121" s="63" t="s">
        <v>36</v>
      </c>
      <c r="O121" s="63" t="s">
        <v>158</v>
      </c>
      <c r="P121" s="63" t="s">
        <v>159</v>
      </c>
      <c r="Q121" s="63" t="s">
        <v>160</v>
      </c>
      <c r="R121" s="63" t="s">
        <v>161</v>
      </c>
      <c r="S121" s="63" t="s">
        <v>162</v>
      </c>
      <c r="T121" s="64" t="s">
        <v>163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9" customHeight="1">
      <c r="A122" s="32"/>
      <c r="B122" s="33"/>
      <c r="C122" s="69" t="s">
        <v>140</v>
      </c>
      <c r="D122" s="32"/>
      <c r="E122" s="32"/>
      <c r="F122" s="32"/>
      <c r="G122" s="32"/>
      <c r="H122" s="32"/>
      <c r="I122" s="32"/>
      <c r="J122" s="132">
        <f>BK122</f>
        <v>0</v>
      </c>
      <c r="K122" s="32"/>
      <c r="L122" s="33"/>
      <c r="M122" s="65"/>
      <c r="N122" s="56"/>
      <c r="O122" s="66"/>
      <c r="P122" s="133">
        <f>P123</f>
        <v>0</v>
      </c>
      <c r="Q122" s="66"/>
      <c r="R122" s="133">
        <f>R123</f>
        <v>0</v>
      </c>
      <c r="S122" s="66"/>
      <c r="T122" s="134">
        <f>T123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71</v>
      </c>
      <c r="AU122" s="17" t="s">
        <v>141</v>
      </c>
      <c r="BK122" s="135">
        <f>BK123</f>
        <v>0</v>
      </c>
    </row>
    <row r="123" spans="1:65" s="12" customFormat="1" ht="25.9" customHeight="1">
      <c r="B123" s="136"/>
      <c r="D123" s="137" t="s">
        <v>71</v>
      </c>
      <c r="E123" s="138" t="s">
        <v>463</v>
      </c>
      <c r="F123" s="138" t="s">
        <v>1320</v>
      </c>
      <c r="I123" s="139"/>
      <c r="J123" s="140">
        <f>BK123</f>
        <v>0</v>
      </c>
      <c r="L123" s="136"/>
      <c r="M123" s="141"/>
      <c r="N123" s="142"/>
      <c r="O123" s="142"/>
      <c r="P123" s="143">
        <f>P124</f>
        <v>0</v>
      </c>
      <c r="Q123" s="142"/>
      <c r="R123" s="143">
        <f>R124</f>
        <v>0</v>
      </c>
      <c r="S123" s="142"/>
      <c r="T123" s="144">
        <f>T124</f>
        <v>0</v>
      </c>
      <c r="AR123" s="137" t="s">
        <v>89</v>
      </c>
      <c r="AT123" s="145" t="s">
        <v>71</v>
      </c>
      <c r="AU123" s="145" t="s">
        <v>72</v>
      </c>
      <c r="AY123" s="137" t="s">
        <v>166</v>
      </c>
      <c r="BK123" s="146">
        <f>BK124</f>
        <v>0</v>
      </c>
    </row>
    <row r="124" spans="1:65" s="12" customFormat="1" ht="22.9" customHeight="1">
      <c r="B124" s="136"/>
      <c r="D124" s="137" t="s">
        <v>71</v>
      </c>
      <c r="E124" s="147" t="s">
        <v>1321</v>
      </c>
      <c r="F124" s="147" t="s">
        <v>1322</v>
      </c>
      <c r="I124" s="139"/>
      <c r="J124" s="148">
        <f>BK124</f>
        <v>0</v>
      </c>
      <c r="L124" s="136"/>
      <c r="M124" s="141"/>
      <c r="N124" s="142"/>
      <c r="O124" s="142"/>
      <c r="P124" s="143">
        <f>P125</f>
        <v>0</v>
      </c>
      <c r="Q124" s="142"/>
      <c r="R124" s="143">
        <f>R125</f>
        <v>0</v>
      </c>
      <c r="S124" s="142"/>
      <c r="T124" s="144">
        <f>T125</f>
        <v>0</v>
      </c>
      <c r="AR124" s="137" t="s">
        <v>89</v>
      </c>
      <c r="AT124" s="145" t="s">
        <v>71</v>
      </c>
      <c r="AU124" s="145" t="s">
        <v>79</v>
      </c>
      <c r="AY124" s="137" t="s">
        <v>166</v>
      </c>
      <c r="BK124" s="146">
        <f>BK125</f>
        <v>0</v>
      </c>
    </row>
    <row r="125" spans="1:65" s="2" customFormat="1" ht="16.5" customHeight="1">
      <c r="A125" s="32"/>
      <c r="B125" s="149"/>
      <c r="C125" s="150" t="s">
        <v>79</v>
      </c>
      <c r="D125" s="150" t="s">
        <v>169</v>
      </c>
      <c r="E125" s="151" t="s">
        <v>1323</v>
      </c>
      <c r="F125" s="152" t="s">
        <v>1324</v>
      </c>
      <c r="G125" s="153" t="s">
        <v>747</v>
      </c>
      <c r="H125" s="154">
        <v>1</v>
      </c>
      <c r="I125" s="155"/>
      <c r="J125" s="156">
        <f>ROUND(I125*H125,2)</f>
        <v>0</v>
      </c>
      <c r="K125" s="157"/>
      <c r="L125" s="33"/>
      <c r="M125" s="202" t="s">
        <v>1</v>
      </c>
      <c r="N125" s="203" t="s">
        <v>38</v>
      </c>
      <c r="O125" s="20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62" t="s">
        <v>1098</v>
      </c>
      <c r="AT125" s="162" t="s">
        <v>169</v>
      </c>
      <c r="AU125" s="162" t="s">
        <v>84</v>
      </c>
      <c r="AY125" s="17" t="s">
        <v>166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7" t="s">
        <v>84</v>
      </c>
      <c r="BK125" s="163">
        <f>ROUND(I125*H125,2)</f>
        <v>0</v>
      </c>
      <c r="BL125" s="17" t="s">
        <v>1098</v>
      </c>
      <c r="BM125" s="162" t="s">
        <v>1325</v>
      </c>
    </row>
    <row r="126" spans="1:65" s="2" customFormat="1" ht="6.95" customHeight="1">
      <c r="A126" s="32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33"/>
      <c r="M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</sheetData>
  <autoFilter ref="C121:K125" xr:uid="{00000000-0009-0000-0000-00000A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1" right="1" top="1" bottom="1" header="0.5" footer="0.5"/>
  <pageSetup paperSize="9" scale="74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7A6C-D9E7-4C4C-8D42-A417599F1338}">
  <dimension ref="A1:N212"/>
  <sheetViews>
    <sheetView topLeftCell="A34" zoomScaleNormal="100" workbookViewId="0">
      <selection activeCell="J61" sqref="J61"/>
    </sheetView>
  </sheetViews>
  <sheetFormatPr defaultRowHeight="12.75"/>
  <cols>
    <col min="1" max="1" width="4.83203125" style="220" customWidth="1"/>
    <col min="2" max="2" width="12.1640625" style="220" customWidth="1"/>
    <col min="3" max="3" width="65.1640625" style="220" bestFit="1" customWidth="1"/>
    <col min="4" max="4" width="6.1640625" style="220" customWidth="1"/>
    <col min="5" max="5" width="7.33203125" style="220" customWidth="1"/>
    <col min="6" max="6" width="13" style="220" customWidth="1"/>
    <col min="7" max="7" width="20.5" style="220" customWidth="1"/>
    <col min="8" max="8" width="14" style="220" customWidth="1"/>
    <col min="9" max="9" width="14.33203125" style="220" customWidth="1"/>
    <col min="10" max="10" width="9.33203125" style="220"/>
    <col min="11" max="11" width="13" style="220" customWidth="1"/>
    <col min="12" max="12" width="20.5" style="220" customWidth="1"/>
    <col min="13" max="13" width="14" style="220" customWidth="1"/>
    <col min="14" max="14" width="14.33203125" style="220" customWidth="1"/>
    <col min="15" max="256" width="9.33203125" style="220"/>
    <col min="257" max="257" width="4.83203125" style="220" customWidth="1"/>
    <col min="258" max="258" width="12.1640625" style="220" customWidth="1"/>
    <col min="259" max="259" width="65.1640625" style="220" bestFit="1" customWidth="1"/>
    <col min="260" max="260" width="6.1640625" style="220" customWidth="1"/>
    <col min="261" max="261" width="7.33203125" style="220" customWidth="1"/>
    <col min="262" max="262" width="13" style="220" customWidth="1"/>
    <col min="263" max="263" width="20.5" style="220" customWidth="1"/>
    <col min="264" max="264" width="14" style="220" customWidth="1"/>
    <col min="265" max="265" width="14.33203125" style="220" customWidth="1"/>
    <col min="266" max="266" width="9.33203125" style="220"/>
    <col min="267" max="267" width="13" style="220" customWidth="1"/>
    <col min="268" max="268" width="20.5" style="220" customWidth="1"/>
    <col min="269" max="269" width="14" style="220" customWidth="1"/>
    <col min="270" max="270" width="14.33203125" style="220" customWidth="1"/>
    <col min="271" max="512" width="9.33203125" style="220"/>
    <col min="513" max="513" width="4.83203125" style="220" customWidth="1"/>
    <col min="514" max="514" width="12.1640625" style="220" customWidth="1"/>
    <col min="515" max="515" width="65.1640625" style="220" bestFit="1" customWidth="1"/>
    <col min="516" max="516" width="6.1640625" style="220" customWidth="1"/>
    <col min="517" max="517" width="7.33203125" style="220" customWidth="1"/>
    <col min="518" max="518" width="13" style="220" customWidth="1"/>
    <col min="519" max="519" width="20.5" style="220" customWidth="1"/>
    <col min="520" max="520" width="14" style="220" customWidth="1"/>
    <col min="521" max="521" width="14.33203125" style="220" customWidth="1"/>
    <col min="522" max="522" width="9.33203125" style="220"/>
    <col min="523" max="523" width="13" style="220" customWidth="1"/>
    <col min="524" max="524" width="20.5" style="220" customWidth="1"/>
    <col min="525" max="525" width="14" style="220" customWidth="1"/>
    <col min="526" max="526" width="14.33203125" style="220" customWidth="1"/>
    <col min="527" max="768" width="9.33203125" style="220"/>
    <col min="769" max="769" width="4.83203125" style="220" customWidth="1"/>
    <col min="770" max="770" width="12.1640625" style="220" customWidth="1"/>
    <col min="771" max="771" width="65.1640625" style="220" bestFit="1" customWidth="1"/>
    <col min="772" max="772" width="6.1640625" style="220" customWidth="1"/>
    <col min="773" max="773" width="7.33203125" style="220" customWidth="1"/>
    <col min="774" max="774" width="13" style="220" customWidth="1"/>
    <col min="775" max="775" width="20.5" style="220" customWidth="1"/>
    <col min="776" max="776" width="14" style="220" customWidth="1"/>
    <col min="777" max="777" width="14.33203125" style="220" customWidth="1"/>
    <col min="778" max="778" width="9.33203125" style="220"/>
    <col min="779" max="779" width="13" style="220" customWidth="1"/>
    <col min="780" max="780" width="20.5" style="220" customWidth="1"/>
    <col min="781" max="781" width="14" style="220" customWidth="1"/>
    <col min="782" max="782" width="14.33203125" style="220" customWidth="1"/>
    <col min="783" max="1024" width="9.33203125" style="220"/>
    <col min="1025" max="1025" width="4.83203125" style="220" customWidth="1"/>
    <col min="1026" max="1026" width="12.1640625" style="220" customWidth="1"/>
    <col min="1027" max="1027" width="65.1640625" style="220" bestFit="1" customWidth="1"/>
    <col min="1028" max="1028" width="6.1640625" style="220" customWidth="1"/>
    <col min="1029" max="1029" width="7.33203125" style="220" customWidth="1"/>
    <col min="1030" max="1030" width="13" style="220" customWidth="1"/>
    <col min="1031" max="1031" width="20.5" style="220" customWidth="1"/>
    <col min="1032" max="1032" width="14" style="220" customWidth="1"/>
    <col min="1033" max="1033" width="14.33203125" style="220" customWidth="1"/>
    <col min="1034" max="1034" width="9.33203125" style="220"/>
    <col min="1035" max="1035" width="13" style="220" customWidth="1"/>
    <col min="1036" max="1036" width="20.5" style="220" customWidth="1"/>
    <col min="1037" max="1037" width="14" style="220" customWidth="1"/>
    <col min="1038" max="1038" width="14.33203125" style="220" customWidth="1"/>
    <col min="1039" max="1280" width="9.33203125" style="220"/>
    <col min="1281" max="1281" width="4.83203125" style="220" customWidth="1"/>
    <col min="1282" max="1282" width="12.1640625" style="220" customWidth="1"/>
    <col min="1283" max="1283" width="65.1640625" style="220" bestFit="1" customWidth="1"/>
    <col min="1284" max="1284" width="6.1640625" style="220" customWidth="1"/>
    <col min="1285" max="1285" width="7.33203125" style="220" customWidth="1"/>
    <col min="1286" max="1286" width="13" style="220" customWidth="1"/>
    <col min="1287" max="1287" width="20.5" style="220" customWidth="1"/>
    <col min="1288" max="1288" width="14" style="220" customWidth="1"/>
    <col min="1289" max="1289" width="14.33203125" style="220" customWidth="1"/>
    <col min="1290" max="1290" width="9.33203125" style="220"/>
    <col min="1291" max="1291" width="13" style="220" customWidth="1"/>
    <col min="1292" max="1292" width="20.5" style="220" customWidth="1"/>
    <col min="1293" max="1293" width="14" style="220" customWidth="1"/>
    <col min="1294" max="1294" width="14.33203125" style="220" customWidth="1"/>
    <col min="1295" max="1536" width="9.33203125" style="220"/>
    <col min="1537" max="1537" width="4.83203125" style="220" customWidth="1"/>
    <col min="1538" max="1538" width="12.1640625" style="220" customWidth="1"/>
    <col min="1539" max="1539" width="65.1640625" style="220" bestFit="1" customWidth="1"/>
    <col min="1540" max="1540" width="6.1640625" style="220" customWidth="1"/>
    <col min="1541" max="1541" width="7.33203125" style="220" customWidth="1"/>
    <col min="1542" max="1542" width="13" style="220" customWidth="1"/>
    <col min="1543" max="1543" width="20.5" style="220" customWidth="1"/>
    <col min="1544" max="1544" width="14" style="220" customWidth="1"/>
    <col min="1545" max="1545" width="14.33203125" style="220" customWidth="1"/>
    <col min="1546" max="1546" width="9.33203125" style="220"/>
    <col min="1547" max="1547" width="13" style="220" customWidth="1"/>
    <col min="1548" max="1548" width="20.5" style="220" customWidth="1"/>
    <col min="1549" max="1549" width="14" style="220" customWidth="1"/>
    <col min="1550" max="1550" width="14.33203125" style="220" customWidth="1"/>
    <col min="1551" max="1792" width="9.33203125" style="220"/>
    <col min="1793" max="1793" width="4.83203125" style="220" customWidth="1"/>
    <col min="1794" max="1794" width="12.1640625" style="220" customWidth="1"/>
    <col min="1795" max="1795" width="65.1640625" style="220" bestFit="1" customWidth="1"/>
    <col min="1796" max="1796" width="6.1640625" style="220" customWidth="1"/>
    <col min="1797" max="1797" width="7.33203125" style="220" customWidth="1"/>
    <col min="1798" max="1798" width="13" style="220" customWidth="1"/>
    <col min="1799" max="1799" width="20.5" style="220" customWidth="1"/>
    <col min="1800" max="1800" width="14" style="220" customWidth="1"/>
    <col min="1801" max="1801" width="14.33203125" style="220" customWidth="1"/>
    <col min="1802" max="1802" width="9.33203125" style="220"/>
    <col min="1803" max="1803" width="13" style="220" customWidth="1"/>
    <col min="1804" max="1804" width="20.5" style="220" customWidth="1"/>
    <col min="1805" max="1805" width="14" style="220" customWidth="1"/>
    <col min="1806" max="1806" width="14.33203125" style="220" customWidth="1"/>
    <col min="1807" max="2048" width="9.33203125" style="220"/>
    <col min="2049" max="2049" width="4.83203125" style="220" customWidth="1"/>
    <col min="2050" max="2050" width="12.1640625" style="220" customWidth="1"/>
    <col min="2051" max="2051" width="65.1640625" style="220" bestFit="1" customWidth="1"/>
    <col min="2052" max="2052" width="6.1640625" style="220" customWidth="1"/>
    <col min="2053" max="2053" width="7.33203125" style="220" customWidth="1"/>
    <col min="2054" max="2054" width="13" style="220" customWidth="1"/>
    <col min="2055" max="2055" width="20.5" style="220" customWidth="1"/>
    <col min="2056" max="2056" width="14" style="220" customWidth="1"/>
    <col min="2057" max="2057" width="14.33203125" style="220" customWidth="1"/>
    <col min="2058" max="2058" width="9.33203125" style="220"/>
    <col min="2059" max="2059" width="13" style="220" customWidth="1"/>
    <col min="2060" max="2060" width="20.5" style="220" customWidth="1"/>
    <col min="2061" max="2061" width="14" style="220" customWidth="1"/>
    <col min="2062" max="2062" width="14.33203125" style="220" customWidth="1"/>
    <col min="2063" max="2304" width="9.33203125" style="220"/>
    <col min="2305" max="2305" width="4.83203125" style="220" customWidth="1"/>
    <col min="2306" max="2306" width="12.1640625" style="220" customWidth="1"/>
    <col min="2307" max="2307" width="65.1640625" style="220" bestFit="1" customWidth="1"/>
    <col min="2308" max="2308" width="6.1640625" style="220" customWidth="1"/>
    <col min="2309" max="2309" width="7.33203125" style="220" customWidth="1"/>
    <col min="2310" max="2310" width="13" style="220" customWidth="1"/>
    <col min="2311" max="2311" width="20.5" style="220" customWidth="1"/>
    <col min="2312" max="2312" width="14" style="220" customWidth="1"/>
    <col min="2313" max="2313" width="14.33203125" style="220" customWidth="1"/>
    <col min="2314" max="2314" width="9.33203125" style="220"/>
    <col min="2315" max="2315" width="13" style="220" customWidth="1"/>
    <col min="2316" max="2316" width="20.5" style="220" customWidth="1"/>
    <col min="2317" max="2317" width="14" style="220" customWidth="1"/>
    <col min="2318" max="2318" width="14.33203125" style="220" customWidth="1"/>
    <col min="2319" max="2560" width="9.33203125" style="220"/>
    <col min="2561" max="2561" width="4.83203125" style="220" customWidth="1"/>
    <col min="2562" max="2562" width="12.1640625" style="220" customWidth="1"/>
    <col min="2563" max="2563" width="65.1640625" style="220" bestFit="1" customWidth="1"/>
    <col min="2564" max="2564" width="6.1640625" style="220" customWidth="1"/>
    <col min="2565" max="2565" width="7.33203125" style="220" customWidth="1"/>
    <col min="2566" max="2566" width="13" style="220" customWidth="1"/>
    <col min="2567" max="2567" width="20.5" style="220" customWidth="1"/>
    <col min="2568" max="2568" width="14" style="220" customWidth="1"/>
    <col min="2569" max="2569" width="14.33203125" style="220" customWidth="1"/>
    <col min="2570" max="2570" width="9.33203125" style="220"/>
    <col min="2571" max="2571" width="13" style="220" customWidth="1"/>
    <col min="2572" max="2572" width="20.5" style="220" customWidth="1"/>
    <col min="2573" max="2573" width="14" style="220" customWidth="1"/>
    <col min="2574" max="2574" width="14.33203125" style="220" customWidth="1"/>
    <col min="2575" max="2816" width="9.33203125" style="220"/>
    <col min="2817" max="2817" width="4.83203125" style="220" customWidth="1"/>
    <col min="2818" max="2818" width="12.1640625" style="220" customWidth="1"/>
    <col min="2819" max="2819" width="65.1640625" style="220" bestFit="1" customWidth="1"/>
    <col min="2820" max="2820" width="6.1640625" style="220" customWidth="1"/>
    <col min="2821" max="2821" width="7.33203125" style="220" customWidth="1"/>
    <col min="2822" max="2822" width="13" style="220" customWidth="1"/>
    <col min="2823" max="2823" width="20.5" style="220" customWidth="1"/>
    <col min="2824" max="2824" width="14" style="220" customWidth="1"/>
    <col min="2825" max="2825" width="14.33203125" style="220" customWidth="1"/>
    <col min="2826" max="2826" width="9.33203125" style="220"/>
    <col min="2827" max="2827" width="13" style="220" customWidth="1"/>
    <col min="2828" max="2828" width="20.5" style="220" customWidth="1"/>
    <col min="2829" max="2829" width="14" style="220" customWidth="1"/>
    <col min="2830" max="2830" width="14.33203125" style="220" customWidth="1"/>
    <col min="2831" max="3072" width="9.33203125" style="220"/>
    <col min="3073" max="3073" width="4.83203125" style="220" customWidth="1"/>
    <col min="3074" max="3074" width="12.1640625" style="220" customWidth="1"/>
    <col min="3075" max="3075" width="65.1640625" style="220" bestFit="1" customWidth="1"/>
    <col min="3076" max="3076" width="6.1640625" style="220" customWidth="1"/>
    <col min="3077" max="3077" width="7.33203125" style="220" customWidth="1"/>
    <col min="3078" max="3078" width="13" style="220" customWidth="1"/>
    <col min="3079" max="3079" width="20.5" style="220" customWidth="1"/>
    <col min="3080" max="3080" width="14" style="220" customWidth="1"/>
    <col min="3081" max="3081" width="14.33203125" style="220" customWidth="1"/>
    <col min="3082" max="3082" width="9.33203125" style="220"/>
    <col min="3083" max="3083" width="13" style="220" customWidth="1"/>
    <col min="3084" max="3084" width="20.5" style="220" customWidth="1"/>
    <col min="3085" max="3085" width="14" style="220" customWidth="1"/>
    <col min="3086" max="3086" width="14.33203125" style="220" customWidth="1"/>
    <col min="3087" max="3328" width="9.33203125" style="220"/>
    <col min="3329" max="3329" width="4.83203125" style="220" customWidth="1"/>
    <col min="3330" max="3330" width="12.1640625" style="220" customWidth="1"/>
    <col min="3331" max="3331" width="65.1640625" style="220" bestFit="1" customWidth="1"/>
    <col min="3332" max="3332" width="6.1640625" style="220" customWidth="1"/>
    <col min="3333" max="3333" width="7.33203125" style="220" customWidth="1"/>
    <col min="3334" max="3334" width="13" style="220" customWidth="1"/>
    <col min="3335" max="3335" width="20.5" style="220" customWidth="1"/>
    <col min="3336" max="3336" width="14" style="220" customWidth="1"/>
    <col min="3337" max="3337" width="14.33203125" style="220" customWidth="1"/>
    <col min="3338" max="3338" width="9.33203125" style="220"/>
    <col min="3339" max="3339" width="13" style="220" customWidth="1"/>
    <col min="3340" max="3340" width="20.5" style="220" customWidth="1"/>
    <col min="3341" max="3341" width="14" style="220" customWidth="1"/>
    <col min="3342" max="3342" width="14.33203125" style="220" customWidth="1"/>
    <col min="3343" max="3584" width="9.33203125" style="220"/>
    <col min="3585" max="3585" width="4.83203125" style="220" customWidth="1"/>
    <col min="3586" max="3586" width="12.1640625" style="220" customWidth="1"/>
    <col min="3587" max="3587" width="65.1640625" style="220" bestFit="1" customWidth="1"/>
    <col min="3588" max="3588" width="6.1640625" style="220" customWidth="1"/>
    <col min="3589" max="3589" width="7.33203125" style="220" customWidth="1"/>
    <col min="3590" max="3590" width="13" style="220" customWidth="1"/>
    <col min="3591" max="3591" width="20.5" style="220" customWidth="1"/>
    <col min="3592" max="3592" width="14" style="220" customWidth="1"/>
    <col min="3593" max="3593" width="14.33203125" style="220" customWidth="1"/>
    <col min="3594" max="3594" width="9.33203125" style="220"/>
    <col min="3595" max="3595" width="13" style="220" customWidth="1"/>
    <col min="3596" max="3596" width="20.5" style="220" customWidth="1"/>
    <col min="3597" max="3597" width="14" style="220" customWidth="1"/>
    <col min="3598" max="3598" width="14.33203125" style="220" customWidth="1"/>
    <col min="3599" max="3840" width="9.33203125" style="220"/>
    <col min="3841" max="3841" width="4.83203125" style="220" customWidth="1"/>
    <col min="3842" max="3842" width="12.1640625" style="220" customWidth="1"/>
    <col min="3843" max="3843" width="65.1640625" style="220" bestFit="1" customWidth="1"/>
    <col min="3844" max="3844" width="6.1640625" style="220" customWidth="1"/>
    <col min="3845" max="3845" width="7.33203125" style="220" customWidth="1"/>
    <col min="3846" max="3846" width="13" style="220" customWidth="1"/>
    <col min="3847" max="3847" width="20.5" style="220" customWidth="1"/>
    <col min="3848" max="3848" width="14" style="220" customWidth="1"/>
    <col min="3849" max="3849" width="14.33203125" style="220" customWidth="1"/>
    <col min="3850" max="3850" width="9.33203125" style="220"/>
    <col min="3851" max="3851" width="13" style="220" customWidth="1"/>
    <col min="3852" max="3852" width="20.5" style="220" customWidth="1"/>
    <col min="3853" max="3853" width="14" style="220" customWidth="1"/>
    <col min="3854" max="3854" width="14.33203125" style="220" customWidth="1"/>
    <col min="3855" max="4096" width="9.33203125" style="220"/>
    <col min="4097" max="4097" width="4.83203125" style="220" customWidth="1"/>
    <col min="4098" max="4098" width="12.1640625" style="220" customWidth="1"/>
    <col min="4099" max="4099" width="65.1640625" style="220" bestFit="1" customWidth="1"/>
    <col min="4100" max="4100" width="6.1640625" style="220" customWidth="1"/>
    <col min="4101" max="4101" width="7.33203125" style="220" customWidth="1"/>
    <col min="4102" max="4102" width="13" style="220" customWidth="1"/>
    <col min="4103" max="4103" width="20.5" style="220" customWidth="1"/>
    <col min="4104" max="4104" width="14" style="220" customWidth="1"/>
    <col min="4105" max="4105" width="14.33203125" style="220" customWidth="1"/>
    <col min="4106" max="4106" width="9.33203125" style="220"/>
    <col min="4107" max="4107" width="13" style="220" customWidth="1"/>
    <col min="4108" max="4108" width="20.5" style="220" customWidth="1"/>
    <col min="4109" max="4109" width="14" style="220" customWidth="1"/>
    <col min="4110" max="4110" width="14.33203125" style="220" customWidth="1"/>
    <col min="4111" max="4352" width="9.33203125" style="220"/>
    <col min="4353" max="4353" width="4.83203125" style="220" customWidth="1"/>
    <col min="4354" max="4354" width="12.1640625" style="220" customWidth="1"/>
    <col min="4355" max="4355" width="65.1640625" style="220" bestFit="1" customWidth="1"/>
    <col min="4356" max="4356" width="6.1640625" style="220" customWidth="1"/>
    <col min="4357" max="4357" width="7.33203125" style="220" customWidth="1"/>
    <col min="4358" max="4358" width="13" style="220" customWidth="1"/>
    <col min="4359" max="4359" width="20.5" style="220" customWidth="1"/>
    <col min="4360" max="4360" width="14" style="220" customWidth="1"/>
    <col min="4361" max="4361" width="14.33203125" style="220" customWidth="1"/>
    <col min="4362" max="4362" width="9.33203125" style="220"/>
    <col min="4363" max="4363" width="13" style="220" customWidth="1"/>
    <col min="4364" max="4364" width="20.5" style="220" customWidth="1"/>
    <col min="4365" max="4365" width="14" style="220" customWidth="1"/>
    <col min="4366" max="4366" width="14.33203125" style="220" customWidth="1"/>
    <col min="4367" max="4608" width="9.33203125" style="220"/>
    <col min="4609" max="4609" width="4.83203125" style="220" customWidth="1"/>
    <col min="4610" max="4610" width="12.1640625" style="220" customWidth="1"/>
    <col min="4611" max="4611" width="65.1640625" style="220" bestFit="1" customWidth="1"/>
    <col min="4612" max="4612" width="6.1640625" style="220" customWidth="1"/>
    <col min="4613" max="4613" width="7.33203125" style="220" customWidth="1"/>
    <col min="4614" max="4614" width="13" style="220" customWidth="1"/>
    <col min="4615" max="4615" width="20.5" style="220" customWidth="1"/>
    <col min="4616" max="4616" width="14" style="220" customWidth="1"/>
    <col min="4617" max="4617" width="14.33203125" style="220" customWidth="1"/>
    <col min="4618" max="4618" width="9.33203125" style="220"/>
    <col min="4619" max="4619" width="13" style="220" customWidth="1"/>
    <col min="4620" max="4620" width="20.5" style="220" customWidth="1"/>
    <col min="4621" max="4621" width="14" style="220" customWidth="1"/>
    <col min="4622" max="4622" width="14.33203125" style="220" customWidth="1"/>
    <col min="4623" max="4864" width="9.33203125" style="220"/>
    <col min="4865" max="4865" width="4.83203125" style="220" customWidth="1"/>
    <col min="4866" max="4866" width="12.1640625" style="220" customWidth="1"/>
    <col min="4867" max="4867" width="65.1640625" style="220" bestFit="1" customWidth="1"/>
    <col min="4868" max="4868" width="6.1640625" style="220" customWidth="1"/>
    <col min="4869" max="4869" width="7.33203125" style="220" customWidth="1"/>
    <col min="4870" max="4870" width="13" style="220" customWidth="1"/>
    <col min="4871" max="4871" width="20.5" style="220" customWidth="1"/>
    <col min="4872" max="4872" width="14" style="220" customWidth="1"/>
    <col min="4873" max="4873" width="14.33203125" style="220" customWidth="1"/>
    <col min="4874" max="4874" width="9.33203125" style="220"/>
    <col min="4875" max="4875" width="13" style="220" customWidth="1"/>
    <col min="4876" max="4876" width="20.5" style="220" customWidth="1"/>
    <col min="4877" max="4877" width="14" style="220" customWidth="1"/>
    <col min="4878" max="4878" width="14.33203125" style="220" customWidth="1"/>
    <col min="4879" max="5120" width="9.33203125" style="220"/>
    <col min="5121" max="5121" width="4.83203125" style="220" customWidth="1"/>
    <col min="5122" max="5122" width="12.1640625" style="220" customWidth="1"/>
    <col min="5123" max="5123" width="65.1640625" style="220" bestFit="1" customWidth="1"/>
    <col min="5124" max="5124" width="6.1640625" style="220" customWidth="1"/>
    <col min="5125" max="5125" width="7.33203125" style="220" customWidth="1"/>
    <col min="5126" max="5126" width="13" style="220" customWidth="1"/>
    <col min="5127" max="5127" width="20.5" style="220" customWidth="1"/>
    <col min="5128" max="5128" width="14" style="220" customWidth="1"/>
    <col min="5129" max="5129" width="14.33203125" style="220" customWidth="1"/>
    <col min="5130" max="5130" width="9.33203125" style="220"/>
    <col min="5131" max="5131" width="13" style="220" customWidth="1"/>
    <col min="5132" max="5132" width="20.5" style="220" customWidth="1"/>
    <col min="5133" max="5133" width="14" style="220" customWidth="1"/>
    <col min="5134" max="5134" width="14.33203125" style="220" customWidth="1"/>
    <col min="5135" max="5376" width="9.33203125" style="220"/>
    <col min="5377" max="5377" width="4.83203125" style="220" customWidth="1"/>
    <col min="5378" max="5378" width="12.1640625" style="220" customWidth="1"/>
    <col min="5379" max="5379" width="65.1640625" style="220" bestFit="1" customWidth="1"/>
    <col min="5380" max="5380" width="6.1640625" style="220" customWidth="1"/>
    <col min="5381" max="5381" width="7.33203125" style="220" customWidth="1"/>
    <col min="5382" max="5382" width="13" style="220" customWidth="1"/>
    <col min="5383" max="5383" width="20.5" style="220" customWidth="1"/>
    <col min="5384" max="5384" width="14" style="220" customWidth="1"/>
    <col min="5385" max="5385" width="14.33203125" style="220" customWidth="1"/>
    <col min="5386" max="5386" width="9.33203125" style="220"/>
    <col min="5387" max="5387" width="13" style="220" customWidth="1"/>
    <col min="5388" max="5388" width="20.5" style="220" customWidth="1"/>
    <col min="5389" max="5389" width="14" style="220" customWidth="1"/>
    <col min="5390" max="5390" width="14.33203125" style="220" customWidth="1"/>
    <col min="5391" max="5632" width="9.33203125" style="220"/>
    <col min="5633" max="5633" width="4.83203125" style="220" customWidth="1"/>
    <col min="5634" max="5634" width="12.1640625" style="220" customWidth="1"/>
    <col min="5635" max="5635" width="65.1640625" style="220" bestFit="1" customWidth="1"/>
    <col min="5636" max="5636" width="6.1640625" style="220" customWidth="1"/>
    <col min="5637" max="5637" width="7.33203125" style="220" customWidth="1"/>
    <col min="5638" max="5638" width="13" style="220" customWidth="1"/>
    <col min="5639" max="5639" width="20.5" style="220" customWidth="1"/>
    <col min="5640" max="5640" width="14" style="220" customWidth="1"/>
    <col min="5641" max="5641" width="14.33203125" style="220" customWidth="1"/>
    <col min="5642" max="5642" width="9.33203125" style="220"/>
    <col min="5643" max="5643" width="13" style="220" customWidth="1"/>
    <col min="5644" max="5644" width="20.5" style="220" customWidth="1"/>
    <col min="5645" max="5645" width="14" style="220" customWidth="1"/>
    <col min="5646" max="5646" width="14.33203125" style="220" customWidth="1"/>
    <col min="5647" max="5888" width="9.33203125" style="220"/>
    <col min="5889" max="5889" width="4.83203125" style="220" customWidth="1"/>
    <col min="5890" max="5890" width="12.1640625" style="220" customWidth="1"/>
    <col min="5891" max="5891" width="65.1640625" style="220" bestFit="1" customWidth="1"/>
    <col min="5892" max="5892" width="6.1640625" style="220" customWidth="1"/>
    <col min="5893" max="5893" width="7.33203125" style="220" customWidth="1"/>
    <col min="5894" max="5894" width="13" style="220" customWidth="1"/>
    <col min="5895" max="5895" width="20.5" style="220" customWidth="1"/>
    <col min="5896" max="5896" width="14" style="220" customWidth="1"/>
    <col min="5897" max="5897" width="14.33203125" style="220" customWidth="1"/>
    <col min="5898" max="5898" width="9.33203125" style="220"/>
    <col min="5899" max="5899" width="13" style="220" customWidth="1"/>
    <col min="5900" max="5900" width="20.5" style="220" customWidth="1"/>
    <col min="5901" max="5901" width="14" style="220" customWidth="1"/>
    <col min="5902" max="5902" width="14.33203125" style="220" customWidth="1"/>
    <col min="5903" max="6144" width="9.33203125" style="220"/>
    <col min="6145" max="6145" width="4.83203125" style="220" customWidth="1"/>
    <col min="6146" max="6146" width="12.1640625" style="220" customWidth="1"/>
    <col min="6147" max="6147" width="65.1640625" style="220" bestFit="1" customWidth="1"/>
    <col min="6148" max="6148" width="6.1640625" style="220" customWidth="1"/>
    <col min="6149" max="6149" width="7.33203125" style="220" customWidth="1"/>
    <col min="6150" max="6150" width="13" style="220" customWidth="1"/>
    <col min="6151" max="6151" width="20.5" style="220" customWidth="1"/>
    <col min="6152" max="6152" width="14" style="220" customWidth="1"/>
    <col min="6153" max="6153" width="14.33203125" style="220" customWidth="1"/>
    <col min="6154" max="6154" width="9.33203125" style="220"/>
    <col min="6155" max="6155" width="13" style="220" customWidth="1"/>
    <col min="6156" max="6156" width="20.5" style="220" customWidth="1"/>
    <col min="6157" max="6157" width="14" style="220" customWidth="1"/>
    <col min="6158" max="6158" width="14.33203125" style="220" customWidth="1"/>
    <col min="6159" max="6400" width="9.33203125" style="220"/>
    <col min="6401" max="6401" width="4.83203125" style="220" customWidth="1"/>
    <col min="6402" max="6402" width="12.1640625" style="220" customWidth="1"/>
    <col min="6403" max="6403" width="65.1640625" style="220" bestFit="1" customWidth="1"/>
    <col min="6404" max="6404" width="6.1640625" style="220" customWidth="1"/>
    <col min="6405" max="6405" width="7.33203125" style="220" customWidth="1"/>
    <col min="6406" max="6406" width="13" style="220" customWidth="1"/>
    <col min="6407" max="6407" width="20.5" style="220" customWidth="1"/>
    <col min="6408" max="6408" width="14" style="220" customWidth="1"/>
    <col min="6409" max="6409" width="14.33203125" style="220" customWidth="1"/>
    <col min="6410" max="6410" width="9.33203125" style="220"/>
    <col min="6411" max="6411" width="13" style="220" customWidth="1"/>
    <col min="6412" max="6412" width="20.5" style="220" customWidth="1"/>
    <col min="6413" max="6413" width="14" style="220" customWidth="1"/>
    <col min="6414" max="6414" width="14.33203125" style="220" customWidth="1"/>
    <col min="6415" max="6656" width="9.33203125" style="220"/>
    <col min="6657" max="6657" width="4.83203125" style="220" customWidth="1"/>
    <col min="6658" max="6658" width="12.1640625" style="220" customWidth="1"/>
    <col min="6659" max="6659" width="65.1640625" style="220" bestFit="1" customWidth="1"/>
    <col min="6660" max="6660" width="6.1640625" style="220" customWidth="1"/>
    <col min="6661" max="6661" width="7.33203125" style="220" customWidth="1"/>
    <col min="6662" max="6662" width="13" style="220" customWidth="1"/>
    <col min="6663" max="6663" width="20.5" style="220" customWidth="1"/>
    <col min="6664" max="6664" width="14" style="220" customWidth="1"/>
    <col min="6665" max="6665" width="14.33203125" style="220" customWidth="1"/>
    <col min="6666" max="6666" width="9.33203125" style="220"/>
    <col min="6667" max="6667" width="13" style="220" customWidth="1"/>
    <col min="6668" max="6668" width="20.5" style="220" customWidth="1"/>
    <col min="6669" max="6669" width="14" style="220" customWidth="1"/>
    <col min="6670" max="6670" width="14.33203125" style="220" customWidth="1"/>
    <col min="6671" max="6912" width="9.33203125" style="220"/>
    <col min="6913" max="6913" width="4.83203125" style="220" customWidth="1"/>
    <col min="6914" max="6914" width="12.1640625" style="220" customWidth="1"/>
    <col min="6915" max="6915" width="65.1640625" style="220" bestFit="1" customWidth="1"/>
    <col min="6916" max="6916" width="6.1640625" style="220" customWidth="1"/>
    <col min="6917" max="6917" width="7.33203125" style="220" customWidth="1"/>
    <col min="6918" max="6918" width="13" style="220" customWidth="1"/>
    <col min="6919" max="6919" width="20.5" style="220" customWidth="1"/>
    <col min="6920" max="6920" width="14" style="220" customWidth="1"/>
    <col min="6921" max="6921" width="14.33203125" style="220" customWidth="1"/>
    <col min="6922" max="6922" width="9.33203125" style="220"/>
    <col min="6923" max="6923" width="13" style="220" customWidth="1"/>
    <col min="6924" max="6924" width="20.5" style="220" customWidth="1"/>
    <col min="6925" max="6925" width="14" style="220" customWidth="1"/>
    <col min="6926" max="6926" width="14.33203125" style="220" customWidth="1"/>
    <col min="6927" max="7168" width="9.33203125" style="220"/>
    <col min="7169" max="7169" width="4.83203125" style="220" customWidth="1"/>
    <col min="7170" max="7170" width="12.1640625" style="220" customWidth="1"/>
    <col min="7171" max="7171" width="65.1640625" style="220" bestFit="1" customWidth="1"/>
    <col min="7172" max="7172" width="6.1640625" style="220" customWidth="1"/>
    <col min="7173" max="7173" width="7.33203125" style="220" customWidth="1"/>
    <col min="7174" max="7174" width="13" style="220" customWidth="1"/>
    <col min="7175" max="7175" width="20.5" style="220" customWidth="1"/>
    <col min="7176" max="7176" width="14" style="220" customWidth="1"/>
    <col min="7177" max="7177" width="14.33203125" style="220" customWidth="1"/>
    <col min="7178" max="7178" width="9.33203125" style="220"/>
    <col min="7179" max="7179" width="13" style="220" customWidth="1"/>
    <col min="7180" max="7180" width="20.5" style="220" customWidth="1"/>
    <col min="7181" max="7181" width="14" style="220" customWidth="1"/>
    <col min="7182" max="7182" width="14.33203125" style="220" customWidth="1"/>
    <col min="7183" max="7424" width="9.33203125" style="220"/>
    <col min="7425" max="7425" width="4.83203125" style="220" customWidth="1"/>
    <col min="7426" max="7426" width="12.1640625" style="220" customWidth="1"/>
    <col min="7427" max="7427" width="65.1640625" style="220" bestFit="1" customWidth="1"/>
    <col min="7428" max="7428" width="6.1640625" style="220" customWidth="1"/>
    <col min="7429" max="7429" width="7.33203125" style="220" customWidth="1"/>
    <col min="7430" max="7430" width="13" style="220" customWidth="1"/>
    <col min="7431" max="7431" width="20.5" style="220" customWidth="1"/>
    <col min="7432" max="7432" width="14" style="220" customWidth="1"/>
    <col min="7433" max="7433" width="14.33203125" style="220" customWidth="1"/>
    <col min="7434" max="7434" width="9.33203125" style="220"/>
    <col min="7435" max="7435" width="13" style="220" customWidth="1"/>
    <col min="7436" max="7436" width="20.5" style="220" customWidth="1"/>
    <col min="7437" max="7437" width="14" style="220" customWidth="1"/>
    <col min="7438" max="7438" width="14.33203125" style="220" customWidth="1"/>
    <col min="7439" max="7680" width="9.33203125" style="220"/>
    <col min="7681" max="7681" width="4.83203125" style="220" customWidth="1"/>
    <col min="7682" max="7682" width="12.1640625" style="220" customWidth="1"/>
    <col min="7683" max="7683" width="65.1640625" style="220" bestFit="1" customWidth="1"/>
    <col min="7684" max="7684" width="6.1640625" style="220" customWidth="1"/>
    <col min="7685" max="7685" width="7.33203125" style="220" customWidth="1"/>
    <col min="7686" max="7686" width="13" style="220" customWidth="1"/>
    <col min="7687" max="7687" width="20.5" style="220" customWidth="1"/>
    <col min="7688" max="7688" width="14" style="220" customWidth="1"/>
    <col min="7689" max="7689" width="14.33203125" style="220" customWidth="1"/>
    <col min="7690" max="7690" width="9.33203125" style="220"/>
    <col min="7691" max="7691" width="13" style="220" customWidth="1"/>
    <col min="7692" max="7692" width="20.5" style="220" customWidth="1"/>
    <col min="7693" max="7693" width="14" style="220" customWidth="1"/>
    <col min="7694" max="7694" width="14.33203125" style="220" customWidth="1"/>
    <col min="7695" max="7936" width="9.33203125" style="220"/>
    <col min="7937" max="7937" width="4.83203125" style="220" customWidth="1"/>
    <col min="7938" max="7938" width="12.1640625" style="220" customWidth="1"/>
    <col min="7939" max="7939" width="65.1640625" style="220" bestFit="1" customWidth="1"/>
    <col min="7940" max="7940" width="6.1640625" style="220" customWidth="1"/>
    <col min="7941" max="7941" width="7.33203125" style="220" customWidth="1"/>
    <col min="7942" max="7942" width="13" style="220" customWidth="1"/>
    <col min="7943" max="7943" width="20.5" style="220" customWidth="1"/>
    <col min="7944" max="7944" width="14" style="220" customWidth="1"/>
    <col min="7945" max="7945" width="14.33203125" style="220" customWidth="1"/>
    <col min="7946" max="7946" width="9.33203125" style="220"/>
    <col min="7947" max="7947" width="13" style="220" customWidth="1"/>
    <col min="7948" max="7948" width="20.5" style="220" customWidth="1"/>
    <col min="7949" max="7949" width="14" style="220" customWidth="1"/>
    <col min="7950" max="7950" width="14.33203125" style="220" customWidth="1"/>
    <col min="7951" max="8192" width="9.33203125" style="220"/>
    <col min="8193" max="8193" width="4.83203125" style="220" customWidth="1"/>
    <col min="8194" max="8194" width="12.1640625" style="220" customWidth="1"/>
    <col min="8195" max="8195" width="65.1640625" style="220" bestFit="1" customWidth="1"/>
    <col min="8196" max="8196" width="6.1640625" style="220" customWidth="1"/>
    <col min="8197" max="8197" width="7.33203125" style="220" customWidth="1"/>
    <col min="8198" max="8198" width="13" style="220" customWidth="1"/>
    <col min="8199" max="8199" width="20.5" style="220" customWidth="1"/>
    <col min="8200" max="8200" width="14" style="220" customWidth="1"/>
    <col min="8201" max="8201" width="14.33203125" style="220" customWidth="1"/>
    <col min="8202" max="8202" width="9.33203125" style="220"/>
    <col min="8203" max="8203" width="13" style="220" customWidth="1"/>
    <col min="8204" max="8204" width="20.5" style="220" customWidth="1"/>
    <col min="8205" max="8205" width="14" style="220" customWidth="1"/>
    <col min="8206" max="8206" width="14.33203125" style="220" customWidth="1"/>
    <col min="8207" max="8448" width="9.33203125" style="220"/>
    <col min="8449" max="8449" width="4.83203125" style="220" customWidth="1"/>
    <col min="8450" max="8450" width="12.1640625" style="220" customWidth="1"/>
    <col min="8451" max="8451" width="65.1640625" style="220" bestFit="1" customWidth="1"/>
    <col min="8452" max="8452" width="6.1640625" style="220" customWidth="1"/>
    <col min="8453" max="8453" width="7.33203125" style="220" customWidth="1"/>
    <col min="8454" max="8454" width="13" style="220" customWidth="1"/>
    <col min="8455" max="8455" width="20.5" style="220" customWidth="1"/>
    <col min="8456" max="8456" width="14" style="220" customWidth="1"/>
    <col min="8457" max="8457" width="14.33203125" style="220" customWidth="1"/>
    <col min="8458" max="8458" width="9.33203125" style="220"/>
    <col min="8459" max="8459" width="13" style="220" customWidth="1"/>
    <col min="8460" max="8460" width="20.5" style="220" customWidth="1"/>
    <col min="8461" max="8461" width="14" style="220" customWidth="1"/>
    <col min="8462" max="8462" width="14.33203125" style="220" customWidth="1"/>
    <col min="8463" max="8704" width="9.33203125" style="220"/>
    <col min="8705" max="8705" width="4.83203125" style="220" customWidth="1"/>
    <col min="8706" max="8706" width="12.1640625" style="220" customWidth="1"/>
    <col min="8707" max="8707" width="65.1640625" style="220" bestFit="1" customWidth="1"/>
    <col min="8708" max="8708" width="6.1640625" style="220" customWidth="1"/>
    <col min="8709" max="8709" width="7.33203125" style="220" customWidth="1"/>
    <col min="8710" max="8710" width="13" style="220" customWidth="1"/>
    <col min="8711" max="8711" width="20.5" style="220" customWidth="1"/>
    <col min="8712" max="8712" width="14" style="220" customWidth="1"/>
    <col min="8713" max="8713" width="14.33203125" style="220" customWidth="1"/>
    <col min="8714" max="8714" width="9.33203125" style="220"/>
    <col min="8715" max="8715" width="13" style="220" customWidth="1"/>
    <col min="8716" max="8716" width="20.5" style="220" customWidth="1"/>
    <col min="8717" max="8717" width="14" style="220" customWidth="1"/>
    <col min="8718" max="8718" width="14.33203125" style="220" customWidth="1"/>
    <col min="8719" max="8960" width="9.33203125" style="220"/>
    <col min="8961" max="8961" width="4.83203125" style="220" customWidth="1"/>
    <col min="8962" max="8962" width="12.1640625" style="220" customWidth="1"/>
    <col min="8963" max="8963" width="65.1640625" style="220" bestFit="1" customWidth="1"/>
    <col min="8964" max="8964" width="6.1640625" style="220" customWidth="1"/>
    <col min="8965" max="8965" width="7.33203125" style="220" customWidth="1"/>
    <col min="8966" max="8966" width="13" style="220" customWidth="1"/>
    <col min="8967" max="8967" width="20.5" style="220" customWidth="1"/>
    <col min="8968" max="8968" width="14" style="220" customWidth="1"/>
    <col min="8969" max="8969" width="14.33203125" style="220" customWidth="1"/>
    <col min="8970" max="8970" width="9.33203125" style="220"/>
    <col min="8971" max="8971" width="13" style="220" customWidth="1"/>
    <col min="8972" max="8972" width="20.5" style="220" customWidth="1"/>
    <col min="8973" max="8973" width="14" style="220" customWidth="1"/>
    <col min="8974" max="8974" width="14.33203125" style="220" customWidth="1"/>
    <col min="8975" max="9216" width="9.33203125" style="220"/>
    <col min="9217" max="9217" width="4.83203125" style="220" customWidth="1"/>
    <col min="9218" max="9218" width="12.1640625" style="220" customWidth="1"/>
    <col min="9219" max="9219" width="65.1640625" style="220" bestFit="1" customWidth="1"/>
    <col min="9220" max="9220" width="6.1640625" style="220" customWidth="1"/>
    <col min="9221" max="9221" width="7.33203125" style="220" customWidth="1"/>
    <col min="9222" max="9222" width="13" style="220" customWidth="1"/>
    <col min="9223" max="9223" width="20.5" style="220" customWidth="1"/>
    <col min="9224" max="9224" width="14" style="220" customWidth="1"/>
    <col min="9225" max="9225" width="14.33203125" style="220" customWidth="1"/>
    <col min="9226" max="9226" width="9.33203125" style="220"/>
    <col min="9227" max="9227" width="13" style="220" customWidth="1"/>
    <col min="9228" max="9228" width="20.5" style="220" customWidth="1"/>
    <col min="9229" max="9229" width="14" style="220" customWidth="1"/>
    <col min="9230" max="9230" width="14.33203125" style="220" customWidth="1"/>
    <col min="9231" max="9472" width="9.33203125" style="220"/>
    <col min="9473" max="9473" width="4.83203125" style="220" customWidth="1"/>
    <col min="9474" max="9474" width="12.1640625" style="220" customWidth="1"/>
    <col min="9475" max="9475" width="65.1640625" style="220" bestFit="1" customWidth="1"/>
    <col min="9476" max="9476" width="6.1640625" style="220" customWidth="1"/>
    <col min="9477" max="9477" width="7.33203125" style="220" customWidth="1"/>
    <col min="9478" max="9478" width="13" style="220" customWidth="1"/>
    <col min="9479" max="9479" width="20.5" style="220" customWidth="1"/>
    <col min="9480" max="9480" width="14" style="220" customWidth="1"/>
    <col min="9481" max="9481" width="14.33203125" style="220" customWidth="1"/>
    <col min="9482" max="9482" width="9.33203125" style="220"/>
    <col min="9483" max="9483" width="13" style="220" customWidth="1"/>
    <col min="9484" max="9484" width="20.5" style="220" customWidth="1"/>
    <col min="9485" max="9485" width="14" style="220" customWidth="1"/>
    <col min="9486" max="9486" width="14.33203125" style="220" customWidth="1"/>
    <col min="9487" max="9728" width="9.33203125" style="220"/>
    <col min="9729" max="9729" width="4.83203125" style="220" customWidth="1"/>
    <col min="9730" max="9730" width="12.1640625" style="220" customWidth="1"/>
    <col min="9731" max="9731" width="65.1640625" style="220" bestFit="1" customWidth="1"/>
    <col min="9732" max="9732" width="6.1640625" style="220" customWidth="1"/>
    <col min="9733" max="9733" width="7.33203125" style="220" customWidth="1"/>
    <col min="9734" max="9734" width="13" style="220" customWidth="1"/>
    <col min="9735" max="9735" width="20.5" style="220" customWidth="1"/>
    <col min="9736" max="9736" width="14" style="220" customWidth="1"/>
    <col min="9737" max="9737" width="14.33203125" style="220" customWidth="1"/>
    <col min="9738" max="9738" width="9.33203125" style="220"/>
    <col min="9739" max="9739" width="13" style="220" customWidth="1"/>
    <col min="9740" max="9740" width="20.5" style="220" customWidth="1"/>
    <col min="9741" max="9741" width="14" style="220" customWidth="1"/>
    <col min="9742" max="9742" width="14.33203125" style="220" customWidth="1"/>
    <col min="9743" max="9984" width="9.33203125" style="220"/>
    <col min="9985" max="9985" width="4.83203125" style="220" customWidth="1"/>
    <col min="9986" max="9986" width="12.1640625" style="220" customWidth="1"/>
    <col min="9987" max="9987" width="65.1640625" style="220" bestFit="1" customWidth="1"/>
    <col min="9988" max="9988" width="6.1640625" style="220" customWidth="1"/>
    <col min="9989" max="9989" width="7.33203125" style="220" customWidth="1"/>
    <col min="9990" max="9990" width="13" style="220" customWidth="1"/>
    <col min="9991" max="9991" width="20.5" style="220" customWidth="1"/>
    <col min="9992" max="9992" width="14" style="220" customWidth="1"/>
    <col min="9993" max="9993" width="14.33203125" style="220" customWidth="1"/>
    <col min="9994" max="9994" width="9.33203125" style="220"/>
    <col min="9995" max="9995" width="13" style="220" customWidth="1"/>
    <col min="9996" max="9996" width="20.5" style="220" customWidth="1"/>
    <col min="9997" max="9997" width="14" style="220" customWidth="1"/>
    <col min="9998" max="9998" width="14.33203125" style="220" customWidth="1"/>
    <col min="9999" max="10240" width="9.33203125" style="220"/>
    <col min="10241" max="10241" width="4.83203125" style="220" customWidth="1"/>
    <col min="10242" max="10242" width="12.1640625" style="220" customWidth="1"/>
    <col min="10243" max="10243" width="65.1640625" style="220" bestFit="1" customWidth="1"/>
    <col min="10244" max="10244" width="6.1640625" style="220" customWidth="1"/>
    <col min="10245" max="10245" width="7.33203125" style="220" customWidth="1"/>
    <col min="10246" max="10246" width="13" style="220" customWidth="1"/>
    <col min="10247" max="10247" width="20.5" style="220" customWidth="1"/>
    <col min="10248" max="10248" width="14" style="220" customWidth="1"/>
    <col min="10249" max="10249" width="14.33203125" style="220" customWidth="1"/>
    <col min="10250" max="10250" width="9.33203125" style="220"/>
    <col min="10251" max="10251" width="13" style="220" customWidth="1"/>
    <col min="10252" max="10252" width="20.5" style="220" customWidth="1"/>
    <col min="10253" max="10253" width="14" style="220" customWidth="1"/>
    <col min="10254" max="10254" width="14.33203125" style="220" customWidth="1"/>
    <col min="10255" max="10496" width="9.33203125" style="220"/>
    <col min="10497" max="10497" width="4.83203125" style="220" customWidth="1"/>
    <col min="10498" max="10498" width="12.1640625" style="220" customWidth="1"/>
    <col min="10499" max="10499" width="65.1640625" style="220" bestFit="1" customWidth="1"/>
    <col min="10500" max="10500" width="6.1640625" style="220" customWidth="1"/>
    <col min="10501" max="10501" width="7.33203125" style="220" customWidth="1"/>
    <col min="10502" max="10502" width="13" style="220" customWidth="1"/>
    <col min="10503" max="10503" width="20.5" style="220" customWidth="1"/>
    <col min="10504" max="10504" width="14" style="220" customWidth="1"/>
    <col min="10505" max="10505" width="14.33203125" style="220" customWidth="1"/>
    <col min="10506" max="10506" width="9.33203125" style="220"/>
    <col min="10507" max="10507" width="13" style="220" customWidth="1"/>
    <col min="10508" max="10508" width="20.5" style="220" customWidth="1"/>
    <col min="10509" max="10509" width="14" style="220" customWidth="1"/>
    <col min="10510" max="10510" width="14.33203125" style="220" customWidth="1"/>
    <col min="10511" max="10752" width="9.33203125" style="220"/>
    <col min="10753" max="10753" width="4.83203125" style="220" customWidth="1"/>
    <col min="10754" max="10754" width="12.1640625" style="220" customWidth="1"/>
    <col min="10755" max="10755" width="65.1640625" style="220" bestFit="1" customWidth="1"/>
    <col min="10756" max="10756" width="6.1640625" style="220" customWidth="1"/>
    <col min="10757" max="10757" width="7.33203125" style="220" customWidth="1"/>
    <col min="10758" max="10758" width="13" style="220" customWidth="1"/>
    <col min="10759" max="10759" width="20.5" style="220" customWidth="1"/>
    <col min="10760" max="10760" width="14" style="220" customWidth="1"/>
    <col min="10761" max="10761" width="14.33203125" style="220" customWidth="1"/>
    <col min="10762" max="10762" width="9.33203125" style="220"/>
    <col min="10763" max="10763" width="13" style="220" customWidth="1"/>
    <col min="10764" max="10764" width="20.5" style="220" customWidth="1"/>
    <col min="10765" max="10765" width="14" style="220" customWidth="1"/>
    <col min="10766" max="10766" width="14.33203125" style="220" customWidth="1"/>
    <col min="10767" max="11008" width="9.33203125" style="220"/>
    <col min="11009" max="11009" width="4.83203125" style="220" customWidth="1"/>
    <col min="11010" max="11010" width="12.1640625" style="220" customWidth="1"/>
    <col min="11011" max="11011" width="65.1640625" style="220" bestFit="1" customWidth="1"/>
    <col min="11012" max="11012" width="6.1640625" style="220" customWidth="1"/>
    <col min="11013" max="11013" width="7.33203125" style="220" customWidth="1"/>
    <col min="11014" max="11014" width="13" style="220" customWidth="1"/>
    <col min="11015" max="11015" width="20.5" style="220" customWidth="1"/>
    <col min="11016" max="11016" width="14" style="220" customWidth="1"/>
    <col min="11017" max="11017" width="14.33203125" style="220" customWidth="1"/>
    <col min="11018" max="11018" width="9.33203125" style="220"/>
    <col min="11019" max="11019" width="13" style="220" customWidth="1"/>
    <col min="11020" max="11020" width="20.5" style="220" customWidth="1"/>
    <col min="11021" max="11021" width="14" style="220" customWidth="1"/>
    <col min="11022" max="11022" width="14.33203125" style="220" customWidth="1"/>
    <col min="11023" max="11264" width="9.33203125" style="220"/>
    <col min="11265" max="11265" width="4.83203125" style="220" customWidth="1"/>
    <col min="11266" max="11266" width="12.1640625" style="220" customWidth="1"/>
    <col min="11267" max="11267" width="65.1640625" style="220" bestFit="1" customWidth="1"/>
    <col min="11268" max="11268" width="6.1640625" style="220" customWidth="1"/>
    <col min="11269" max="11269" width="7.33203125" style="220" customWidth="1"/>
    <col min="11270" max="11270" width="13" style="220" customWidth="1"/>
    <col min="11271" max="11271" width="20.5" style="220" customWidth="1"/>
    <col min="11272" max="11272" width="14" style="220" customWidth="1"/>
    <col min="11273" max="11273" width="14.33203125" style="220" customWidth="1"/>
    <col min="11274" max="11274" width="9.33203125" style="220"/>
    <col min="11275" max="11275" width="13" style="220" customWidth="1"/>
    <col min="11276" max="11276" width="20.5" style="220" customWidth="1"/>
    <col min="11277" max="11277" width="14" style="220" customWidth="1"/>
    <col min="11278" max="11278" width="14.33203125" style="220" customWidth="1"/>
    <col min="11279" max="11520" width="9.33203125" style="220"/>
    <col min="11521" max="11521" width="4.83203125" style="220" customWidth="1"/>
    <col min="11522" max="11522" width="12.1640625" style="220" customWidth="1"/>
    <col min="11523" max="11523" width="65.1640625" style="220" bestFit="1" customWidth="1"/>
    <col min="11524" max="11524" width="6.1640625" style="220" customWidth="1"/>
    <col min="11525" max="11525" width="7.33203125" style="220" customWidth="1"/>
    <col min="11526" max="11526" width="13" style="220" customWidth="1"/>
    <col min="11527" max="11527" width="20.5" style="220" customWidth="1"/>
    <col min="11528" max="11528" width="14" style="220" customWidth="1"/>
    <col min="11529" max="11529" width="14.33203125" style="220" customWidth="1"/>
    <col min="11530" max="11530" width="9.33203125" style="220"/>
    <col min="11531" max="11531" width="13" style="220" customWidth="1"/>
    <col min="11532" max="11532" width="20.5" style="220" customWidth="1"/>
    <col min="11533" max="11533" width="14" style="220" customWidth="1"/>
    <col min="11534" max="11534" width="14.33203125" style="220" customWidth="1"/>
    <col min="11535" max="11776" width="9.33203125" style="220"/>
    <col min="11777" max="11777" width="4.83203125" style="220" customWidth="1"/>
    <col min="11778" max="11778" width="12.1640625" style="220" customWidth="1"/>
    <col min="11779" max="11779" width="65.1640625" style="220" bestFit="1" customWidth="1"/>
    <col min="11780" max="11780" width="6.1640625" style="220" customWidth="1"/>
    <col min="11781" max="11781" width="7.33203125" style="220" customWidth="1"/>
    <col min="11782" max="11782" width="13" style="220" customWidth="1"/>
    <col min="11783" max="11783" width="20.5" style="220" customWidth="1"/>
    <col min="11784" max="11784" width="14" style="220" customWidth="1"/>
    <col min="11785" max="11785" width="14.33203125" style="220" customWidth="1"/>
    <col min="11786" max="11786" width="9.33203125" style="220"/>
    <col min="11787" max="11787" width="13" style="220" customWidth="1"/>
    <col min="11788" max="11788" width="20.5" style="220" customWidth="1"/>
    <col min="11789" max="11789" width="14" style="220" customWidth="1"/>
    <col min="11790" max="11790" width="14.33203125" style="220" customWidth="1"/>
    <col min="11791" max="12032" width="9.33203125" style="220"/>
    <col min="12033" max="12033" width="4.83203125" style="220" customWidth="1"/>
    <col min="12034" max="12034" width="12.1640625" style="220" customWidth="1"/>
    <col min="12035" max="12035" width="65.1640625" style="220" bestFit="1" customWidth="1"/>
    <col min="12036" max="12036" width="6.1640625" style="220" customWidth="1"/>
    <col min="12037" max="12037" width="7.33203125" style="220" customWidth="1"/>
    <col min="12038" max="12038" width="13" style="220" customWidth="1"/>
    <col min="12039" max="12039" width="20.5" style="220" customWidth="1"/>
    <col min="12040" max="12040" width="14" style="220" customWidth="1"/>
    <col min="12041" max="12041" width="14.33203125" style="220" customWidth="1"/>
    <col min="12042" max="12042" width="9.33203125" style="220"/>
    <col min="12043" max="12043" width="13" style="220" customWidth="1"/>
    <col min="12044" max="12044" width="20.5" style="220" customWidth="1"/>
    <col min="12045" max="12045" width="14" style="220" customWidth="1"/>
    <col min="12046" max="12046" width="14.33203125" style="220" customWidth="1"/>
    <col min="12047" max="12288" width="9.33203125" style="220"/>
    <col min="12289" max="12289" width="4.83203125" style="220" customWidth="1"/>
    <col min="12290" max="12290" width="12.1640625" style="220" customWidth="1"/>
    <col min="12291" max="12291" width="65.1640625" style="220" bestFit="1" customWidth="1"/>
    <col min="12292" max="12292" width="6.1640625" style="220" customWidth="1"/>
    <col min="12293" max="12293" width="7.33203125" style="220" customWidth="1"/>
    <col min="12294" max="12294" width="13" style="220" customWidth="1"/>
    <col min="12295" max="12295" width="20.5" style="220" customWidth="1"/>
    <col min="12296" max="12296" width="14" style="220" customWidth="1"/>
    <col min="12297" max="12297" width="14.33203125" style="220" customWidth="1"/>
    <col min="12298" max="12298" width="9.33203125" style="220"/>
    <col min="12299" max="12299" width="13" style="220" customWidth="1"/>
    <col min="12300" max="12300" width="20.5" style="220" customWidth="1"/>
    <col min="12301" max="12301" width="14" style="220" customWidth="1"/>
    <col min="12302" max="12302" width="14.33203125" style="220" customWidth="1"/>
    <col min="12303" max="12544" width="9.33203125" style="220"/>
    <col min="12545" max="12545" width="4.83203125" style="220" customWidth="1"/>
    <col min="12546" max="12546" width="12.1640625" style="220" customWidth="1"/>
    <col min="12547" max="12547" width="65.1640625" style="220" bestFit="1" customWidth="1"/>
    <col min="12548" max="12548" width="6.1640625" style="220" customWidth="1"/>
    <col min="12549" max="12549" width="7.33203125" style="220" customWidth="1"/>
    <col min="12550" max="12550" width="13" style="220" customWidth="1"/>
    <col min="12551" max="12551" width="20.5" style="220" customWidth="1"/>
    <col min="12552" max="12552" width="14" style="220" customWidth="1"/>
    <col min="12553" max="12553" width="14.33203125" style="220" customWidth="1"/>
    <col min="12554" max="12554" width="9.33203125" style="220"/>
    <col min="12555" max="12555" width="13" style="220" customWidth="1"/>
    <col min="12556" max="12556" width="20.5" style="220" customWidth="1"/>
    <col min="12557" max="12557" width="14" style="220" customWidth="1"/>
    <col min="12558" max="12558" width="14.33203125" style="220" customWidth="1"/>
    <col min="12559" max="12800" width="9.33203125" style="220"/>
    <col min="12801" max="12801" width="4.83203125" style="220" customWidth="1"/>
    <col min="12802" max="12802" width="12.1640625" style="220" customWidth="1"/>
    <col min="12803" max="12803" width="65.1640625" style="220" bestFit="1" customWidth="1"/>
    <col min="12804" max="12804" width="6.1640625" style="220" customWidth="1"/>
    <col min="12805" max="12805" width="7.33203125" style="220" customWidth="1"/>
    <col min="12806" max="12806" width="13" style="220" customWidth="1"/>
    <col min="12807" max="12807" width="20.5" style="220" customWidth="1"/>
    <col min="12808" max="12808" width="14" style="220" customWidth="1"/>
    <col min="12809" max="12809" width="14.33203125" style="220" customWidth="1"/>
    <col min="12810" max="12810" width="9.33203125" style="220"/>
    <col min="12811" max="12811" width="13" style="220" customWidth="1"/>
    <col min="12812" max="12812" width="20.5" style="220" customWidth="1"/>
    <col min="12813" max="12813" width="14" style="220" customWidth="1"/>
    <col min="12814" max="12814" width="14.33203125" style="220" customWidth="1"/>
    <col min="12815" max="13056" width="9.33203125" style="220"/>
    <col min="13057" max="13057" width="4.83203125" style="220" customWidth="1"/>
    <col min="13058" max="13058" width="12.1640625" style="220" customWidth="1"/>
    <col min="13059" max="13059" width="65.1640625" style="220" bestFit="1" customWidth="1"/>
    <col min="13060" max="13060" width="6.1640625" style="220" customWidth="1"/>
    <col min="13061" max="13061" width="7.33203125" style="220" customWidth="1"/>
    <col min="13062" max="13062" width="13" style="220" customWidth="1"/>
    <col min="13063" max="13063" width="20.5" style="220" customWidth="1"/>
    <col min="13064" max="13064" width="14" style="220" customWidth="1"/>
    <col min="13065" max="13065" width="14.33203125" style="220" customWidth="1"/>
    <col min="13066" max="13066" width="9.33203125" style="220"/>
    <col min="13067" max="13067" width="13" style="220" customWidth="1"/>
    <col min="13068" max="13068" width="20.5" style="220" customWidth="1"/>
    <col min="13069" max="13069" width="14" style="220" customWidth="1"/>
    <col min="13070" max="13070" width="14.33203125" style="220" customWidth="1"/>
    <col min="13071" max="13312" width="9.33203125" style="220"/>
    <col min="13313" max="13313" width="4.83203125" style="220" customWidth="1"/>
    <col min="13314" max="13314" width="12.1640625" style="220" customWidth="1"/>
    <col min="13315" max="13315" width="65.1640625" style="220" bestFit="1" customWidth="1"/>
    <col min="13316" max="13316" width="6.1640625" style="220" customWidth="1"/>
    <col min="13317" max="13317" width="7.33203125" style="220" customWidth="1"/>
    <col min="13318" max="13318" width="13" style="220" customWidth="1"/>
    <col min="13319" max="13319" width="20.5" style="220" customWidth="1"/>
    <col min="13320" max="13320" width="14" style="220" customWidth="1"/>
    <col min="13321" max="13321" width="14.33203125" style="220" customWidth="1"/>
    <col min="13322" max="13322" width="9.33203125" style="220"/>
    <col min="13323" max="13323" width="13" style="220" customWidth="1"/>
    <col min="13324" max="13324" width="20.5" style="220" customWidth="1"/>
    <col min="13325" max="13325" width="14" style="220" customWidth="1"/>
    <col min="13326" max="13326" width="14.33203125" style="220" customWidth="1"/>
    <col min="13327" max="13568" width="9.33203125" style="220"/>
    <col min="13569" max="13569" width="4.83203125" style="220" customWidth="1"/>
    <col min="13570" max="13570" width="12.1640625" style="220" customWidth="1"/>
    <col min="13571" max="13571" width="65.1640625" style="220" bestFit="1" customWidth="1"/>
    <col min="13572" max="13572" width="6.1640625" style="220" customWidth="1"/>
    <col min="13573" max="13573" width="7.33203125" style="220" customWidth="1"/>
    <col min="13574" max="13574" width="13" style="220" customWidth="1"/>
    <col min="13575" max="13575" width="20.5" style="220" customWidth="1"/>
    <col min="13576" max="13576" width="14" style="220" customWidth="1"/>
    <col min="13577" max="13577" width="14.33203125" style="220" customWidth="1"/>
    <col min="13578" max="13578" width="9.33203125" style="220"/>
    <col min="13579" max="13579" width="13" style="220" customWidth="1"/>
    <col min="13580" max="13580" width="20.5" style="220" customWidth="1"/>
    <col min="13581" max="13581" width="14" style="220" customWidth="1"/>
    <col min="13582" max="13582" width="14.33203125" style="220" customWidth="1"/>
    <col min="13583" max="13824" width="9.33203125" style="220"/>
    <col min="13825" max="13825" width="4.83203125" style="220" customWidth="1"/>
    <col min="13826" max="13826" width="12.1640625" style="220" customWidth="1"/>
    <col min="13827" max="13827" width="65.1640625" style="220" bestFit="1" customWidth="1"/>
    <col min="13828" max="13828" width="6.1640625" style="220" customWidth="1"/>
    <col min="13829" max="13829" width="7.33203125" style="220" customWidth="1"/>
    <col min="13830" max="13830" width="13" style="220" customWidth="1"/>
    <col min="13831" max="13831" width="20.5" style="220" customWidth="1"/>
    <col min="13832" max="13832" width="14" style="220" customWidth="1"/>
    <col min="13833" max="13833" width="14.33203125" style="220" customWidth="1"/>
    <col min="13834" max="13834" width="9.33203125" style="220"/>
    <col min="13835" max="13835" width="13" style="220" customWidth="1"/>
    <col min="13836" max="13836" width="20.5" style="220" customWidth="1"/>
    <col min="13837" max="13837" width="14" style="220" customWidth="1"/>
    <col min="13838" max="13838" width="14.33203125" style="220" customWidth="1"/>
    <col min="13839" max="14080" width="9.33203125" style="220"/>
    <col min="14081" max="14081" width="4.83203125" style="220" customWidth="1"/>
    <col min="14082" max="14082" width="12.1640625" style="220" customWidth="1"/>
    <col min="14083" max="14083" width="65.1640625" style="220" bestFit="1" customWidth="1"/>
    <col min="14084" max="14084" width="6.1640625" style="220" customWidth="1"/>
    <col min="14085" max="14085" width="7.33203125" style="220" customWidth="1"/>
    <col min="14086" max="14086" width="13" style="220" customWidth="1"/>
    <col min="14087" max="14087" width="20.5" style="220" customWidth="1"/>
    <col min="14088" max="14088" width="14" style="220" customWidth="1"/>
    <col min="14089" max="14089" width="14.33203125" style="220" customWidth="1"/>
    <col min="14090" max="14090" width="9.33203125" style="220"/>
    <col min="14091" max="14091" width="13" style="220" customWidth="1"/>
    <col min="14092" max="14092" width="20.5" style="220" customWidth="1"/>
    <col min="14093" max="14093" width="14" style="220" customWidth="1"/>
    <col min="14094" max="14094" width="14.33203125" style="220" customWidth="1"/>
    <col min="14095" max="14336" width="9.33203125" style="220"/>
    <col min="14337" max="14337" width="4.83203125" style="220" customWidth="1"/>
    <col min="14338" max="14338" width="12.1640625" style="220" customWidth="1"/>
    <col min="14339" max="14339" width="65.1640625" style="220" bestFit="1" customWidth="1"/>
    <col min="14340" max="14340" width="6.1640625" style="220" customWidth="1"/>
    <col min="14341" max="14341" width="7.33203125" style="220" customWidth="1"/>
    <col min="14342" max="14342" width="13" style="220" customWidth="1"/>
    <col min="14343" max="14343" width="20.5" style="220" customWidth="1"/>
    <col min="14344" max="14344" width="14" style="220" customWidth="1"/>
    <col min="14345" max="14345" width="14.33203125" style="220" customWidth="1"/>
    <col min="14346" max="14346" width="9.33203125" style="220"/>
    <col min="14347" max="14347" width="13" style="220" customWidth="1"/>
    <col min="14348" max="14348" width="20.5" style="220" customWidth="1"/>
    <col min="14349" max="14349" width="14" style="220" customWidth="1"/>
    <col min="14350" max="14350" width="14.33203125" style="220" customWidth="1"/>
    <col min="14351" max="14592" width="9.33203125" style="220"/>
    <col min="14593" max="14593" width="4.83203125" style="220" customWidth="1"/>
    <col min="14594" max="14594" width="12.1640625" style="220" customWidth="1"/>
    <col min="14595" max="14595" width="65.1640625" style="220" bestFit="1" customWidth="1"/>
    <col min="14596" max="14596" width="6.1640625" style="220" customWidth="1"/>
    <col min="14597" max="14597" width="7.33203125" style="220" customWidth="1"/>
    <col min="14598" max="14598" width="13" style="220" customWidth="1"/>
    <col min="14599" max="14599" width="20.5" style="220" customWidth="1"/>
    <col min="14600" max="14600" width="14" style="220" customWidth="1"/>
    <col min="14601" max="14601" width="14.33203125" style="220" customWidth="1"/>
    <col min="14602" max="14602" width="9.33203125" style="220"/>
    <col min="14603" max="14603" width="13" style="220" customWidth="1"/>
    <col min="14604" max="14604" width="20.5" style="220" customWidth="1"/>
    <col min="14605" max="14605" width="14" style="220" customWidth="1"/>
    <col min="14606" max="14606" width="14.33203125" style="220" customWidth="1"/>
    <col min="14607" max="14848" width="9.33203125" style="220"/>
    <col min="14849" max="14849" width="4.83203125" style="220" customWidth="1"/>
    <col min="14850" max="14850" width="12.1640625" style="220" customWidth="1"/>
    <col min="14851" max="14851" width="65.1640625" style="220" bestFit="1" customWidth="1"/>
    <col min="14852" max="14852" width="6.1640625" style="220" customWidth="1"/>
    <col min="14853" max="14853" width="7.33203125" style="220" customWidth="1"/>
    <col min="14854" max="14854" width="13" style="220" customWidth="1"/>
    <col min="14855" max="14855" width="20.5" style="220" customWidth="1"/>
    <col min="14856" max="14856" width="14" style="220" customWidth="1"/>
    <col min="14857" max="14857" width="14.33203125" style="220" customWidth="1"/>
    <col min="14858" max="14858" width="9.33203125" style="220"/>
    <col min="14859" max="14859" width="13" style="220" customWidth="1"/>
    <col min="14860" max="14860" width="20.5" style="220" customWidth="1"/>
    <col min="14861" max="14861" width="14" style="220" customWidth="1"/>
    <col min="14862" max="14862" width="14.33203125" style="220" customWidth="1"/>
    <col min="14863" max="15104" width="9.33203125" style="220"/>
    <col min="15105" max="15105" width="4.83203125" style="220" customWidth="1"/>
    <col min="15106" max="15106" width="12.1640625" style="220" customWidth="1"/>
    <col min="15107" max="15107" width="65.1640625" style="220" bestFit="1" customWidth="1"/>
    <col min="15108" max="15108" width="6.1640625" style="220" customWidth="1"/>
    <col min="15109" max="15109" width="7.33203125" style="220" customWidth="1"/>
    <col min="15110" max="15110" width="13" style="220" customWidth="1"/>
    <col min="15111" max="15111" width="20.5" style="220" customWidth="1"/>
    <col min="15112" max="15112" width="14" style="220" customWidth="1"/>
    <col min="15113" max="15113" width="14.33203125" style="220" customWidth="1"/>
    <col min="15114" max="15114" width="9.33203125" style="220"/>
    <col min="15115" max="15115" width="13" style="220" customWidth="1"/>
    <col min="15116" max="15116" width="20.5" style="220" customWidth="1"/>
    <col min="15117" max="15117" width="14" style="220" customWidth="1"/>
    <col min="15118" max="15118" width="14.33203125" style="220" customWidth="1"/>
    <col min="15119" max="15360" width="9.33203125" style="220"/>
    <col min="15361" max="15361" width="4.83203125" style="220" customWidth="1"/>
    <col min="15362" max="15362" width="12.1640625" style="220" customWidth="1"/>
    <col min="15363" max="15363" width="65.1640625" style="220" bestFit="1" customWidth="1"/>
    <col min="15364" max="15364" width="6.1640625" style="220" customWidth="1"/>
    <col min="15365" max="15365" width="7.33203125" style="220" customWidth="1"/>
    <col min="15366" max="15366" width="13" style="220" customWidth="1"/>
    <col min="15367" max="15367" width="20.5" style="220" customWidth="1"/>
    <col min="15368" max="15368" width="14" style="220" customWidth="1"/>
    <col min="15369" max="15369" width="14.33203125" style="220" customWidth="1"/>
    <col min="15370" max="15370" width="9.33203125" style="220"/>
    <col min="15371" max="15371" width="13" style="220" customWidth="1"/>
    <col min="15372" max="15372" width="20.5" style="220" customWidth="1"/>
    <col min="15373" max="15373" width="14" style="220" customWidth="1"/>
    <col min="15374" max="15374" width="14.33203125" style="220" customWidth="1"/>
    <col min="15375" max="15616" width="9.33203125" style="220"/>
    <col min="15617" max="15617" width="4.83203125" style="220" customWidth="1"/>
    <col min="15618" max="15618" width="12.1640625" style="220" customWidth="1"/>
    <col min="15619" max="15619" width="65.1640625" style="220" bestFit="1" customWidth="1"/>
    <col min="15620" max="15620" width="6.1640625" style="220" customWidth="1"/>
    <col min="15621" max="15621" width="7.33203125" style="220" customWidth="1"/>
    <col min="15622" max="15622" width="13" style="220" customWidth="1"/>
    <col min="15623" max="15623" width="20.5" style="220" customWidth="1"/>
    <col min="15624" max="15624" width="14" style="220" customWidth="1"/>
    <col min="15625" max="15625" width="14.33203125" style="220" customWidth="1"/>
    <col min="15626" max="15626" width="9.33203125" style="220"/>
    <col min="15627" max="15627" width="13" style="220" customWidth="1"/>
    <col min="15628" max="15628" width="20.5" style="220" customWidth="1"/>
    <col min="15629" max="15629" width="14" style="220" customWidth="1"/>
    <col min="15630" max="15630" width="14.33203125" style="220" customWidth="1"/>
    <col min="15631" max="15872" width="9.33203125" style="220"/>
    <col min="15873" max="15873" width="4.83203125" style="220" customWidth="1"/>
    <col min="15874" max="15874" width="12.1640625" style="220" customWidth="1"/>
    <col min="15875" max="15875" width="65.1640625" style="220" bestFit="1" customWidth="1"/>
    <col min="15876" max="15876" width="6.1640625" style="220" customWidth="1"/>
    <col min="15877" max="15877" width="7.33203125" style="220" customWidth="1"/>
    <col min="15878" max="15878" width="13" style="220" customWidth="1"/>
    <col min="15879" max="15879" width="20.5" style="220" customWidth="1"/>
    <col min="15880" max="15880" width="14" style="220" customWidth="1"/>
    <col min="15881" max="15881" width="14.33203125" style="220" customWidth="1"/>
    <col min="15882" max="15882" width="9.33203125" style="220"/>
    <col min="15883" max="15883" width="13" style="220" customWidth="1"/>
    <col min="15884" max="15884" width="20.5" style="220" customWidth="1"/>
    <col min="15885" max="15885" width="14" style="220" customWidth="1"/>
    <col min="15886" max="15886" width="14.33203125" style="220" customWidth="1"/>
    <col min="15887" max="16128" width="9.33203125" style="220"/>
    <col min="16129" max="16129" width="4.83203125" style="220" customWidth="1"/>
    <col min="16130" max="16130" width="12.1640625" style="220" customWidth="1"/>
    <col min="16131" max="16131" width="65.1640625" style="220" bestFit="1" customWidth="1"/>
    <col min="16132" max="16132" width="6.1640625" style="220" customWidth="1"/>
    <col min="16133" max="16133" width="7.33203125" style="220" customWidth="1"/>
    <col min="16134" max="16134" width="13" style="220" customWidth="1"/>
    <col min="16135" max="16135" width="20.5" style="220" customWidth="1"/>
    <col min="16136" max="16136" width="14" style="220" customWidth="1"/>
    <col min="16137" max="16137" width="14.33203125" style="220" customWidth="1"/>
    <col min="16138" max="16138" width="9.33203125" style="220"/>
    <col min="16139" max="16139" width="13" style="220" customWidth="1"/>
    <col min="16140" max="16140" width="20.5" style="220" customWidth="1"/>
    <col min="16141" max="16141" width="14" style="220" customWidth="1"/>
    <col min="16142" max="16142" width="14.33203125" style="220" customWidth="1"/>
    <col min="16143" max="16384" width="9.33203125" style="220"/>
  </cols>
  <sheetData>
    <row r="1" spans="1:14" s="215" customFormat="1" ht="12">
      <c r="A1" s="213"/>
      <c r="B1" s="214"/>
      <c r="D1" s="214"/>
      <c r="E1" s="214"/>
      <c r="F1" s="304"/>
      <c r="G1" s="304"/>
      <c r="H1" s="304"/>
      <c r="I1" s="304"/>
      <c r="K1" s="304"/>
      <c r="L1" s="304"/>
      <c r="M1" s="304"/>
      <c r="N1" s="304"/>
    </row>
    <row r="2" spans="1:14" ht="13.5" thickBot="1">
      <c r="A2" s="216" t="s">
        <v>1483</v>
      </c>
      <c r="B2" s="217" t="s">
        <v>1484</v>
      </c>
      <c r="C2" s="217" t="s">
        <v>1485</v>
      </c>
      <c r="D2" s="217" t="s">
        <v>1486</v>
      </c>
      <c r="E2" s="217" t="s">
        <v>1487</v>
      </c>
      <c r="F2" s="218"/>
      <c r="G2" s="219"/>
      <c r="H2" s="218"/>
      <c r="I2" s="219"/>
      <c r="K2" s="218"/>
      <c r="L2" s="219"/>
      <c r="M2" s="218"/>
      <c r="N2" s="219"/>
    </row>
    <row r="3" spans="1:14">
      <c r="C3" s="221" t="s">
        <v>1488</v>
      </c>
      <c r="D3" s="222"/>
      <c r="E3" s="222"/>
      <c r="F3" s="223"/>
      <c r="G3" s="224"/>
      <c r="H3" s="223"/>
      <c r="I3" s="224"/>
      <c r="K3" s="223"/>
      <c r="L3" s="224"/>
      <c r="M3" s="223"/>
      <c r="N3" s="224"/>
    </row>
    <row r="4" spans="1:14" s="215" customFormat="1" ht="12">
      <c r="A4" s="213">
        <v>1</v>
      </c>
      <c r="B4" s="225" t="s">
        <v>1489</v>
      </c>
      <c r="C4" s="215" t="s">
        <v>1490</v>
      </c>
      <c r="D4" s="214" t="s">
        <v>203</v>
      </c>
      <c r="E4" s="214">
        <v>1</v>
      </c>
      <c r="F4" s="226"/>
      <c r="G4" s="227"/>
      <c r="H4" s="226"/>
      <c r="I4" s="227"/>
      <c r="K4" s="227"/>
      <c r="L4" s="228"/>
      <c r="M4" s="227"/>
      <c r="N4" s="228"/>
    </row>
    <row r="5" spans="1:14" s="215" customFormat="1" ht="12">
      <c r="A5" s="213"/>
      <c r="B5" s="214"/>
      <c r="D5" s="214"/>
      <c r="E5" s="214"/>
      <c r="F5" s="227"/>
      <c r="G5" s="227"/>
      <c r="H5" s="227"/>
      <c r="I5" s="227"/>
      <c r="K5" s="227"/>
      <c r="L5" s="228"/>
      <c r="M5" s="227"/>
      <c r="N5" s="228"/>
    </row>
    <row r="6" spans="1:14" s="215" customFormat="1" ht="12">
      <c r="A6" s="213"/>
      <c r="B6" s="214"/>
      <c r="C6" s="229" t="s">
        <v>1491</v>
      </c>
      <c r="D6" s="214"/>
      <c r="E6" s="214"/>
      <c r="F6" s="227"/>
      <c r="G6" s="227"/>
      <c r="H6" s="227"/>
      <c r="I6" s="227"/>
      <c r="K6" s="227"/>
      <c r="L6" s="228"/>
      <c r="M6" s="227"/>
      <c r="N6" s="228"/>
    </row>
    <row r="7" spans="1:14" s="215" customFormat="1" ht="12">
      <c r="A7" s="213">
        <v>1</v>
      </c>
      <c r="B7" s="225" t="s">
        <v>1489</v>
      </c>
      <c r="C7" s="215" t="s">
        <v>1492</v>
      </c>
      <c r="D7" s="214" t="s">
        <v>238</v>
      </c>
      <c r="E7" s="214">
        <v>12</v>
      </c>
      <c r="F7" s="226"/>
      <c r="G7" s="227"/>
      <c r="H7" s="226"/>
      <c r="I7" s="227"/>
      <c r="K7" s="227"/>
      <c r="L7" s="228"/>
      <c r="M7" s="227"/>
      <c r="N7" s="228"/>
    </row>
    <row r="8" spans="1:14" s="215" customFormat="1" ht="12">
      <c r="A8" s="213">
        <v>2</v>
      </c>
      <c r="B8" s="225" t="s">
        <v>1489</v>
      </c>
      <c r="C8" s="215" t="s">
        <v>1493</v>
      </c>
      <c r="D8" s="214" t="s">
        <v>238</v>
      </c>
      <c r="E8" s="214">
        <v>15</v>
      </c>
      <c r="F8" s="226"/>
      <c r="G8" s="227"/>
      <c r="H8" s="226"/>
      <c r="I8" s="227"/>
      <c r="K8" s="227"/>
      <c r="L8" s="228"/>
      <c r="M8" s="227"/>
      <c r="N8" s="228"/>
    </row>
    <row r="9" spans="1:14" s="215" customFormat="1" ht="12">
      <c r="A9" s="213">
        <v>3</v>
      </c>
      <c r="B9" s="225" t="s">
        <v>1489</v>
      </c>
      <c r="C9" s="215" t="s">
        <v>1494</v>
      </c>
      <c r="D9" s="214" t="s">
        <v>238</v>
      </c>
      <c r="E9" s="214">
        <v>20</v>
      </c>
      <c r="F9" s="226"/>
      <c r="G9" s="227"/>
      <c r="H9" s="226"/>
      <c r="I9" s="227"/>
      <c r="K9" s="227"/>
      <c r="L9" s="228"/>
      <c r="M9" s="227"/>
      <c r="N9" s="228"/>
    </row>
    <row r="10" spans="1:14" s="215" customFormat="1" ht="12">
      <c r="A10" s="213">
        <v>4</v>
      </c>
      <c r="B10" s="225" t="s">
        <v>1489</v>
      </c>
      <c r="C10" s="215" t="s">
        <v>1495</v>
      </c>
      <c r="D10" s="214" t="s">
        <v>238</v>
      </c>
      <c r="E10" s="214">
        <v>6</v>
      </c>
      <c r="F10" s="226"/>
      <c r="G10" s="227"/>
      <c r="H10" s="226"/>
      <c r="I10" s="227"/>
      <c r="K10" s="227"/>
      <c r="L10" s="228"/>
      <c r="M10" s="227"/>
      <c r="N10" s="228"/>
    </row>
    <row r="11" spans="1:14" s="215" customFormat="1" ht="12">
      <c r="A11" s="213">
        <v>5</v>
      </c>
      <c r="B11" s="225" t="s">
        <v>1489</v>
      </c>
      <c r="C11" s="215" t="s">
        <v>1496</v>
      </c>
      <c r="D11" s="214" t="s">
        <v>238</v>
      </c>
      <c r="E11" s="214">
        <v>6</v>
      </c>
      <c r="F11" s="226"/>
      <c r="G11" s="227"/>
      <c r="H11" s="226"/>
      <c r="I11" s="227"/>
      <c r="K11" s="227"/>
      <c r="L11" s="228"/>
      <c r="M11" s="227"/>
      <c r="N11" s="228"/>
    </row>
    <row r="12" spans="1:14" s="215" customFormat="1" ht="12">
      <c r="A12" s="213">
        <v>6</v>
      </c>
      <c r="B12" s="225" t="s">
        <v>1489</v>
      </c>
      <c r="C12" s="215" t="s">
        <v>1497</v>
      </c>
      <c r="D12" s="214" t="s">
        <v>238</v>
      </c>
      <c r="E12" s="214">
        <v>200</v>
      </c>
      <c r="F12" s="226"/>
      <c r="G12" s="227"/>
      <c r="H12" s="226"/>
      <c r="I12" s="227"/>
      <c r="K12" s="227"/>
      <c r="L12" s="228"/>
      <c r="M12" s="227"/>
      <c r="N12" s="228"/>
    </row>
    <row r="13" spans="1:14" s="215" customFormat="1" ht="12">
      <c r="A13" s="213">
        <v>7</v>
      </c>
      <c r="B13" s="225" t="s">
        <v>1489</v>
      </c>
      <c r="C13" s="215" t="s">
        <v>1498</v>
      </c>
      <c r="D13" s="214" t="s">
        <v>238</v>
      </c>
      <c r="E13" s="214">
        <v>200</v>
      </c>
      <c r="F13" s="226"/>
      <c r="G13" s="227"/>
      <c r="H13" s="226"/>
      <c r="I13" s="227"/>
      <c r="K13" s="227"/>
      <c r="L13" s="228"/>
      <c r="M13" s="227"/>
      <c r="N13" s="228"/>
    </row>
    <row r="14" spans="1:14" s="215" customFormat="1" ht="12">
      <c r="A14" s="213">
        <v>8</v>
      </c>
      <c r="B14" s="225" t="s">
        <v>1489</v>
      </c>
      <c r="C14" s="215" t="s">
        <v>1499</v>
      </c>
      <c r="D14" s="214" t="s">
        <v>238</v>
      </c>
      <c r="E14" s="214">
        <v>40</v>
      </c>
      <c r="F14" s="226"/>
      <c r="G14" s="227"/>
      <c r="H14" s="226"/>
      <c r="I14" s="227"/>
      <c r="K14" s="227"/>
      <c r="L14" s="228"/>
      <c r="M14" s="227"/>
      <c r="N14" s="228"/>
    </row>
    <row r="15" spans="1:14" s="215" customFormat="1" ht="12">
      <c r="A15" s="213">
        <v>9</v>
      </c>
      <c r="B15" s="225" t="s">
        <v>1489</v>
      </c>
      <c r="C15" s="215" t="s">
        <v>1500</v>
      </c>
      <c r="D15" s="214" t="s">
        <v>238</v>
      </c>
      <c r="E15" s="214">
        <v>30</v>
      </c>
      <c r="F15" s="226"/>
      <c r="G15" s="227"/>
      <c r="H15" s="226"/>
      <c r="I15" s="227"/>
      <c r="K15" s="227"/>
      <c r="L15" s="228"/>
      <c r="M15" s="227"/>
      <c r="N15" s="228"/>
    </row>
    <row r="16" spans="1:14" s="215" customFormat="1" ht="12">
      <c r="A16" s="213">
        <v>10</v>
      </c>
      <c r="B16" s="225" t="s">
        <v>1489</v>
      </c>
      <c r="C16" s="215" t="s">
        <v>1501</v>
      </c>
      <c r="D16" s="214" t="s">
        <v>238</v>
      </c>
      <c r="E16" s="214">
        <v>100</v>
      </c>
      <c r="F16" s="226"/>
      <c r="G16" s="227"/>
      <c r="H16" s="226"/>
      <c r="I16" s="227"/>
      <c r="K16" s="227"/>
      <c r="L16" s="228"/>
      <c r="M16" s="227"/>
      <c r="N16" s="228"/>
    </row>
    <row r="17" spans="1:14" s="215" customFormat="1" ht="12">
      <c r="A17" s="213">
        <v>11</v>
      </c>
      <c r="B17" s="225" t="s">
        <v>1489</v>
      </c>
      <c r="C17" s="215" t="s">
        <v>1502</v>
      </c>
      <c r="D17" s="214" t="s">
        <v>238</v>
      </c>
      <c r="E17" s="214">
        <v>100</v>
      </c>
      <c r="F17" s="226"/>
      <c r="G17" s="227"/>
      <c r="H17" s="226"/>
      <c r="I17" s="227"/>
      <c r="K17" s="227"/>
      <c r="L17" s="228"/>
      <c r="M17" s="227"/>
      <c r="N17" s="228"/>
    </row>
    <row r="18" spans="1:14" s="215" customFormat="1" ht="12">
      <c r="A18" s="230"/>
      <c r="B18" s="214"/>
      <c r="E18" s="214"/>
      <c r="F18" s="227"/>
      <c r="G18" s="227"/>
      <c r="H18" s="227"/>
      <c r="I18" s="227"/>
      <c r="K18" s="227"/>
      <c r="L18" s="228"/>
      <c r="M18" s="227"/>
      <c r="N18" s="228"/>
    </row>
    <row r="19" spans="1:14" s="215" customFormat="1" ht="12">
      <c r="A19" s="230"/>
      <c r="B19" s="214"/>
      <c r="C19" s="229" t="s">
        <v>1503</v>
      </c>
      <c r="E19" s="214"/>
      <c r="F19" s="227"/>
      <c r="G19" s="227"/>
      <c r="H19" s="227"/>
      <c r="I19" s="227"/>
      <c r="K19" s="227"/>
      <c r="M19" s="227"/>
    </row>
    <row r="20" spans="1:14" s="215" customFormat="1" ht="12">
      <c r="A20" s="213">
        <v>1</v>
      </c>
      <c r="B20" s="214" t="s">
        <v>1489</v>
      </c>
      <c r="C20" s="231" t="s">
        <v>1504</v>
      </c>
      <c r="D20" s="214" t="s">
        <v>203</v>
      </c>
      <c r="E20" s="214">
        <v>1</v>
      </c>
      <c r="F20" s="226"/>
      <c r="G20" s="227"/>
      <c r="H20" s="226"/>
      <c r="I20" s="227"/>
      <c r="K20" s="227"/>
      <c r="M20" s="227"/>
    </row>
    <row r="21" spans="1:14" s="215" customFormat="1" ht="12">
      <c r="A21" s="213">
        <v>2</v>
      </c>
      <c r="B21" s="214" t="s">
        <v>1489</v>
      </c>
      <c r="C21" s="231" t="s">
        <v>1505</v>
      </c>
      <c r="D21" s="214" t="s">
        <v>203</v>
      </c>
      <c r="E21" s="214">
        <v>10</v>
      </c>
      <c r="F21" s="226"/>
      <c r="G21" s="227"/>
      <c r="H21" s="226"/>
      <c r="I21" s="227"/>
      <c r="K21" s="227"/>
      <c r="M21" s="227"/>
    </row>
    <row r="22" spans="1:14" s="215" customFormat="1" ht="12">
      <c r="A22" s="213">
        <v>3</v>
      </c>
      <c r="B22" s="214" t="s">
        <v>1489</v>
      </c>
      <c r="C22" s="231" t="s">
        <v>1506</v>
      </c>
      <c r="D22" s="214" t="s">
        <v>203</v>
      </c>
      <c r="E22" s="214">
        <v>3</v>
      </c>
      <c r="F22" s="226"/>
      <c r="G22" s="227"/>
      <c r="H22" s="226"/>
      <c r="I22" s="227"/>
      <c r="K22" s="227"/>
      <c r="M22" s="227"/>
    </row>
    <row r="23" spans="1:14" s="215" customFormat="1" ht="12">
      <c r="A23" s="213">
        <v>4</v>
      </c>
      <c r="B23" s="214" t="s">
        <v>1489</v>
      </c>
      <c r="C23" s="231" t="s">
        <v>1507</v>
      </c>
      <c r="D23" s="214" t="s">
        <v>203</v>
      </c>
      <c r="E23" s="214">
        <v>5</v>
      </c>
      <c r="F23" s="226"/>
      <c r="G23" s="227"/>
      <c r="H23" s="226"/>
      <c r="I23" s="227"/>
      <c r="K23" s="227"/>
      <c r="M23" s="227"/>
    </row>
    <row r="24" spans="1:14" s="215" customFormat="1" ht="12">
      <c r="A24" s="213">
        <v>5</v>
      </c>
      <c r="B24" s="214" t="s">
        <v>1489</v>
      </c>
      <c r="C24" s="231" t="s">
        <v>1508</v>
      </c>
      <c r="D24" s="214" t="s">
        <v>203</v>
      </c>
      <c r="E24" s="214">
        <v>2</v>
      </c>
      <c r="F24" s="226"/>
      <c r="G24" s="227"/>
      <c r="H24" s="226"/>
      <c r="I24" s="227"/>
      <c r="K24" s="227"/>
      <c r="M24" s="227"/>
    </row>
    <row r="25" spans="1:14" s="215" customFormat="1" ht="12">
      <c r="A25" s="213">
        <v>6</v>
      </c>
      <c r="B25" s="214" t="s">
        <v>1489</v>
      </c>
      <c r="C25" s="231" t="s">
        <v>1509</v>
      </c>
      <c r="D25" s="214" t="s">
        <v>203</v>
      </c>
      <c r="E25" s="214">
        <v>2</v>
      </c>
      <c r="F25" s="226"/>
      <c r="G25" s="227"/>
      <c r="H25" s="226"/>
      <c r="I25" s="227"/>
      <c r="K25" s="227"/>
      <c r="M25" s="227"/>
    </row>
    <row r="26" spans="1:14" s="215" customFormat="1" ht="12">
      <c r="A26" s="213">
        <v>7</v>
      </c>
      <c r="B26" s="214" t="s">
        <v>1489</v>
      </c>
      <c r="C26" s="231" t="s">
        <v>1510</v>
      </c>
      <c r="D26" s="214" t="s">
        <v>203</v>
      </c>
      <c r="E26" s="214">
        <v>1</v>
      </c>
      <c r="F26" s="226"/>
      <c r="G26" s="227"/>
      <c r="H26" s="226"/>
      <c r="I26" s="227"/>
      <c r="K26" s="227"/>
      <c r="M26" s="227"/>
    </row>
    <row r="27" spans="1:14" s="215" customFormat="1" ht="12">
      <c r="A27" s="213">
        <v>8</v>
      </c>
      <c r="B27" s="214" t="s">
        <v>1489</v>
      </c>
      <c r="C27" s="231" t="s">
        <v>1511</v>
      </c>
      <c r="D27" s="214" t="s">
        <v>203</v>
      </c>
      <c r="E27" s="214">
        <v>1</v>
      </c>
      <c r="F27" s="226"/>
      <c r="G27" s="227"/>
      <c r="H27" s="226"/>
      <c r="I27" s="227"/>
      <c r="K27" s="227"/>
      <c r="M27" s="227"/>
    </row>
    <row r="28" spans="1:14" s="215" customFormat="1" ht="12">
      <c r="A28" s="213">
        <v>9</v>
      </c>
      <c r="B28" s="214" t="s">
        <v>1489</v>
      </c>
      <c r="C28" s="231" t="s">
        <v>1512</v>
      </c>
      <c r="D28" s="214" t="s">
        <v>238</v>
      </c>
      <c r="E28" s="214">
        <v>9</v>
      </c>
      <c r="F28" s="226"/>
      <c r="G28" s="227"/>
      <c r="H28" s="226"/>
      <c r="I28" s="227"/>
      <c r="K28" s="227"/>
      <c r="M28" s="227"/>
    </row>
    <row r="29" spans="1:14" s="215" customFormat="1" ht="12">
      <c r="A29" s="213">
        <v>10</v>
      </c>
      <c r="B29" s="214" t="s">
        <v>1489</v>
      </c>
      <c r="C29" s="231" t="s">
        <v>1513</v>
      </c>
      <c r="D29" s="214" t="s">
        <v>203</v>
      </c>
      <c r="E29" s="214">
        <v>13</v>
      </c>
      <c r="F29" s="226"/>
      <c r="G29" s="227"/>
      <c r="H29" s="226"/>
      <c r="I29" s="227"/>
      <c r="K29" s="227"/>
      <c r="M29" s="227"/>
    </row>
    <row r="30" spans="1:14" s="215" customFormat="1" ht="12">
      <c r="A30" s="213">
        <v>11</v>
      </c>
      <c r="B30" s="214" t="s">
        <v>1489</v>
      </c>
      <c r="C30" s="232" t="s">
        <v>1514</v>
      </c>
      <c r="D30" s="214" t="s">
        <v>203</v>
      </c>
      <c r="E30" s="214">
        <v>13</v>
      </c>
      <c r="F30" s="226"/>
      <c r="G30" s="227"/>
      <c r="H30" s="226"/>
      <c r="I30" s="227"/>
      <c r="K30" s="227"/>
      <c r="M30" s="227"/>
    </row>
    <row r="31" spans="1:14" s="215" customFormat="1" ht="12">
      <c r="A31" s="213">
        <v>12</v>
      </c>
      <c r="B31" s="214" t="s">
        <v>1489</v>
      </c>
      <c r="C31" s="231" t="s">
        <v>1515</v>
      </c>
      <c r="D31" s="214" t="s">
        <v>203</v>
      </c>
      <c r="E31" s="214">
        <v>4</v>
      </c>
      <c r="F31" s="226"/>
      <c r="G31" s="227"/>
      <c r="H31" s="226"/>
      <c r="I31" s="227"/>
      <c r="K31" s="227"/>
      <c r="M31" s="227"/>
    </row>
    <row r="32" spans="1:14" s="215" customFormat="1" ht="12">
      <c r="A32" s="213">
        <v>13</v>
      </c>
      <c r="B32" s="214" t="s">
        <v>1489</v>
      </c>
      <c r="C32" s="232" t="s">
        <v>1516</v>
      </c>
      <c r="D32" s="214" t="s">
        <v>203</v>
      </c>
      <c r="E32" s="214">
        <v>12</v>
      </c>
      <c r="F32" s="226"/>
      <c r="G32" s="227"/>
      <c r="H32" s="226"/>
      <c r="I32" s="227"/>
      <c r="K32" s="227"/>
      <c r="M32" s="227"/>
    </row>
    <row r="33" spans="1:13" s="215" customFormat="1" ht="12">
      <c r="A33" s="213">
        <v>14</v>
      </c>
      <c r="B33" s="214" t="s">
        <v>1489</v>
      </c>
      <c r="C33" s="232" t="s">
        <v>1517</v>
      </c>
      <c r="D33" s="214" t="s">
        <v>203</v>
      </c>
      <c r="E33" s="214">
        <v>8</v>
      </c>
      <c r="F33" s="226"/>
      <c r="G33" s="227"/>
      <c r="H33" s="226"/>
      <c r="I33" s="227"/>
      <c r="K33" s="227"/>
      <c r="M33" s="227"/>
    </row>
    <row r="34" spans="1:13" s="215" customFormat="1" ht="12">
      <c r="A34" s="213">
        <v>15</v>
      </c>
      <c r="B34" s="214" t="s">
        <v>1489</v>
      </c>
      <c r="C34" s="215" t="s">
        <v>1518</v>
      </c>
      <c r="D34" s="214" t="s">
        <v>203</v>
      </c>
      <c r="E34" s="214">
        <v>32</v>
      </c>
      <c r="F34" s="226"/>
      <c r="G34" s="227"/>
      <c r="H34" s="226"/>
      <c r="I34" s="227"/>
      <c r="K34" s="227"/>
      <c r="M34" s="227"/>
    </row>
    <row r="35" spans="1:13" s="215" customFormat="1" ht="12">
      <c r="A35" s="213">
        <v>16</v>
      </c>
      <c r="B35" s="214" t="s">
        <v>1489</v>
      </c>
      <c r="C35" s="215" t="s">
        <v>1519</v>
      </c>
      <c r="D35" s="214" t="s">
        <v>203</v>
      </c>
      <c r="E35" s="214">
        <v>4</v>
      </c>
      <c r="F35" s="226"/>
      <c r="G35" s="227"/>
      <c r="H35" s="226"/>
      <c r="I35" s="227"/>
      <c r="K35" s="227"/>
      <c r="M35" s="227"/>
    </row>
    <row r="36" spans="1:13" s="215" customFormat="1" ht="12">
      <c r="A36" s="213">
        <v>17</v>
      </c>
      <c r="B36" s="214" t="s">
        <v>1489</v>
      </c>
      <c r="C36" s="215" t="s">
        <v>1520</v>
      </c>
      <c r="D36" s="214" t="s">
        <v>203</v>
      </c>
      <c r="E36" s="214">
        <v>1</v>
      </c>
      <c r="F36" s="226"/>
      <c r="G36" s="227"/>
      <c r="H36" s="226"/>
      <c r="I36" s="227"/>
      <c r="K36" s="227"/>
      <c r="M36" s="227"/>
    </row>
    <row r="37" spans="1:13" s="215" customFormat="1" ht="12">
      <c r="A37" s="213">
        <v>18</v>
      </c>
      <c r="B37" s="214" t="s">
        <v>1489</v>
      </c>
      <c r="C37" s="215" t="s">
        <v>1521</v>
      </c>
      <c r="D37" s="214" t="s">
        <v>203</v>
      </c>
      <c r="E37" s="214">
        <v>2</v>
      </c>
      <c r="F37" s="226"/>
      <c r="G37" s="227"/>
      <c r="H37" s="226"/>
      <c r="I37" s="227"/>
      <c r="K37" s="227"/>
      <c r="M37" s="227"/>
    </row>
    <row r="38" spans="1:13" s="215" customFormat="1" ht="12">
      <c r="A38" s="213">
        <v>19</v>
      </c>
      <c r="B38" s="214" t="s">
        <v>1489</v>
      </c>
      <c r="C38" s="215" t="s">
        <v>1522</v>
      </c>
      <c r="D38" s="214" t="s">
        <v>203</v>
      </c>
      <c r="E38" s="214">
        <v>3</v>
      </c>
      <c r="F38" s="226"/>
      <c r="G38" s="227"/>
      <c r="H38" s="226"/>
      <c r="I38" s="227"/>
      <c r="K38" s="227"/>
      <c r="M38" s="227"/>
    </row>
    <row r="39" spans="1:13" s="215" customFormat="1" ht="12">
      <c r="A39" s="213">
        <v>20</v>
      </c>
      <c r="B39" s="214" t="s">
        <v>1489</v>
      </c>
      <c r="C39" s="215" t="s">
        <v>1523</v>
      </c>
      <c r="D39" s="214" t="s">
        <v>203</v>
      </c>
      <c r="E39" s="214">
        <v>30</v>
      </c>
      <c r="F39" s="226"/>
      <c r="G39" s="227"/>
      <c r="H39" s="226"/>
      <c r="I39" s="227"/>
      <c r="K39" s="227"/>
      <c r="M39" s="227"/>
    </row>
    <row r="40" spans="1:13" s="215" customFormat="1" ht="12">
      <c r="A40" s="213">
        <v>21</v>
      </c>
      <c r="B40" s="214" t="s">
        <v>1489</v>
      </c>
      <c r="C40" s="215" t="s">
        <v>1524</v>
      </c>
      <c r="D40" s="214" t="s">
        <v>369</v>
      </c>
      <c r="E40" s="214">
        <v>2.5</v>
      </c>
      <c r="F40" s="226"/>
      <c r="G40" s="227"/>
      <c r="H40" s="226"/>
      <c r="I40" s="227"/>
      <c r="K40" s="227"/>
      <c r="M40" s="227"/>
    </row>
    <row r="41" spans="1:13" s="215" customFormat="1" ht="12">
      <c r="A41" s="213">
        <v>22</v>
      </c>
      <c r="B41" s="214" t="s">
        <v>1489</v>
      </c>
      <c r="C41" s="215" t="s">
        <v>1525</v>
      </c>
      <c r="D41" s="214" t="s">
        <v>238</v>
      </c>
      <c r="E41" s="214">
        <v>3</v>
      </c>
      <c r="F41" s="226"/>
      <c r="G41" s="227"/>
      <c r="H41" s="226"/>
      <c r="I41" s="227"/>
      <c r="K41" s="227"/>
      <c r="M41" s="227"/>
    </row>
    <row r="42" spans="1:13" s="215" customFormat="1" ht="12">
      <c r="A42" s="213">
        <v>23</v>
      </c>
      <c r="B42" s="214" t="s">
        <v>1489</v>
      </c>
      <c r="C42" s="215" t="s">
        <v>1526</v>
      </c>
      <c r="D42" s="214" t="s">
        <v>238</v>
      </c>
      <c r="E42" s="214">
        <v>3.5</v>
      </c>
      <c r="F42" s="226"/>
      <c r="G42" s="227"/>
      <c r="H42" s="226"/>
      <c r="I42" s="227"/>
    </row>
    <row r="43" spans="1:13" s="215" customFormat="1" ht="12">
      <c r="A43" s="213"/>
      <c r="B43" s="214"/>
      <c r="C43" s="233"/>
      <c r="D43" s="214"/>
      <c r="E43" s="214"/>
      <c r="F43" s="226"/>
      <c r="G43" s="234"/>
      <c r="H43" s="226"/>
      <c r="I43" s="234"/>
    </row>
    <row r="44" spans="1:13" s="215" customFormat="1" ht="12">
      <c r="A44" s="235"/>
      <c r="C44" s="229" t="s">
        <v>1527</v>
      </c>
      <c r="D44" s="214"/>
      <c r="E44" s="214"/>
      <c r="F44" s="227"/>
      <c r="G44" s="227"/>
      <c r="H44" s="227"/>
      <c r="I44" s="227"/>
    </row>
    <row r="45" spans="1:13" s="215" customFormat="1" ht="12">
      <c r="A45" s="213">
        <v>1</v>
      </c>
      <c r="B45" s="225" t="s">
        <v>1489</v>
      </c>
      <c r="C45" s="215" t="s">
        <v>1528</v>
      </c>
      <c r="D45" s="214" t="s">
        <v>238</v>
      </c>
      <c r="E45" s="214">
        <v>55</v>
      </c>
      <c r="F45" s="226"/>
      <c r="G45" s="227"/>
      <c r="H45" s="226"/>
      <c r="I45" s="227"/>
    </row>
    <row r="46" spans="1:13" s="215" customFormat="1" ht="12">
      <c r="A46" s="213">
        <v>2</v>
      </c>
      <c r="B46" s="225" t="s">
        <v>1489</v>
      </c>
      <c r="C46" s="215" t="s">
        <v>1529</v>
      </c>
      <c r="D46" s="214" t="s">
        <v>238</v>
      </c>
      <c r="E46" s="214">
        <v>6</v>
      </c>
      <c r="F46" s="226"/>
      <c r="G46" s="227"/>
      <c r="H46" s="226"/>
      <c r="I46" s="227"/>
    </row>
    <row r="47" spans="1:13" s="215" customFormat="1" ht="12">
      <c r="A47" s="213">
        <v>3</v>
      </c>
      <c r="B47" s="225" t="s">
        <v>1489</v>
      </c>
      <c r="C47" s="215" t="s">
        <v>1530</v>
      </c>
      <c r="D47" s="214" t="s">
        <v>238</v>
      </c>
      <c r="E47" s="214">
        <v>12</v>
      </c>
      <c r="F47" s="226"/>
      <c r="G47" s="227"/>
      <c r="H47" s="226"/>
      <c r="I47" s="227"/>
    </row>
    <row r="48" spans="1:13" s="215" customFormat="1" ht="12">
      <c r="A48" s="213">
        <v>4</v>
      </c>
      <c r="B48" s="225" t="s">
        <v>1489</v>
      </c>
      <c r="C48" s="215" t="s">
        <v>1531</v>
      </c>
      <c r="D48" s="214" t="s">
        <v>238</v>
      </c>
      <c r="E48" s="214">
        <v>30</v>
      </c>
      <c r="F48" s="226"/>
      <c r="G48" s="227"/>
      <c r="H48" s="226"/>
      <c r="I48" s="227"/>
    </row>
    <row r="49" spans="1:13" s="215" customFormat="1" ht="12">
      <c r="A49" s="213">
        <v>5</v>
      </c>
      <c r="B49" s="225" t="s">
        <v>1489</v>
      </c>
      <c r="C49" s="215" t="s">
        <v>1532</v>
      </c>
      <c r="D49" s="214" t="s">
        <v>203</v>
      </c>
      <c r="E49" s="214">
        <v>3</v>
      </c>
      <c r="F49" s="226"/>
      <c r="G49" s="227"/>
      <c r="H49" s="226"/>
      <c r="I49" s="227"/>
    </row>
    <row r="50" spans="1:13" s="215" customFormat="1" ht="12">
      <c r="A50" s="213">
        <v>6</v>
      </c>
      <c r="B50" s="225" t="s">
        <v>1489</v>
      </c>
      <c r="C50" s="215" t="s">
        <v>1533</v>
      </c>
      <c r="D50" s="214" t="s">
        <v>203</v>
      </c>
      <c r="E50" s="214">
        <v>3</v>
      </c>
      <c r="F50" s="226"/>
      <c r="G50" s="227"/>
      <c r="H50" s="226"/>
      <c r="I50" s="227"/>
    </row>
    <row r="51" spans="1:13" s="215" customFormat="1" ht="12">
      <c r="A51" s="213">
        <v>7</v>
      </c>
      <c r="B51" s="225" t="s">
        <v>1489</v>
      </c>
      <c r="C51" s="215" t="s">
        <v>1534</v>
      </c>
      <c r="D51" s="214" t="s">
        <v>203</v>
      </c>
      <c r="E51" s="214">
        <v>6</v>
      </c>
      <c r="F51" s="226"/>
      <c r="G51" s="227"/>
      <c r="H51" s="226"/>
      <c r="I51" s="227"/>
    </row>
    <row r="52" spans="1:13" s="215" customFormat="1" ht="12">
      <c r="A52" s="213">
        <v>8</v>
      </c>
      <c r="B52" s="214" t="s">
        <v>1489</v>
      </c>
      <c r="C52" s="215" t="s">
        <v>1535</v>
      </c>
      <c r="D52" s="214" t="s">
        <v>203</v>
      </c>
      <c r="E52" s="214">
        <v>2</v>
      </c>
      <c r="F52" s="226"/>
      <c r="G52" s="227"/>
      <c r="H52" s="226"/>
      <c r="I52" s="227"/>
      <c r="K52" s="227"/>
      <c r="M52" s="227"/>
    </row>
    <row r="53" spans="1:13" s="215" customFormat="1" ht="12">
      <c r="A53" s="213">
        <v>9</v>
      </c>
      <c r="B53" s="214" t="s">
        <v>1489</v>
      </c>
      <c r="C53" s="215" t="s">
        <v>1536</v>
      </c>
      <c r="D53" s="214" t="s">
        <v>203</v>
      </c>
      <c r="E53" s="214">
        <v>3</v>
      </c>
      <c r="F53" s="226"/>
      <c r="G53" s="227"/>
      <c r="H53" s="226"/>
      <c r="I53" s="227"/>
      <c r="K53" s="227"/>
      <c r="M53" s="227"/>
    </row>
    <row r="54" spans="1:13" s="215" customFormat="1" ht="12">
      <c r="A54" s="213">
        <v>10</v>
      </c>
      <c r="B54" s="225" t="s">
        <v>1489</v>
      </c>
      <c r="C54" s="215" t="s">
        <v>1537</v>
      </c>
      <c r="D54" s="214" t="s">
        <v>369</v>
      </c>
      <c r="E54" s="214">
        <v>1</v>
      </c>
      <c r="F54" s="226"/>
      <c r="G54" s="227"/>
      <c r="H54" s="226"/>
      <c r="I54" s="227"/>
      <c r="K54" s="227"/>
      <c r="M54" s="227"/>
    </row>
    <row r="55" spans="1:13" s="215" customFormat="1" ht="12">
      <c r="A55" s="213">
        <v>11</v>
      </c>
      <c r="B55" s="225" t="s">
        <v>1489</v>
      </c>
      <c r="C55" s="215" t="s">
        <v>1538</v>
      </c>
      <c r="D55" s="214" t="s">
        <v>203</v>
      </c>
      <c r="E55" s="214">
        <v>15</v>
      </c>
      <c r="F55" s="226"/>
      <c r="G55" s="227"/>
      <c r="H55" s="226"/>
      <c r="I55" s="227"/>
    </row>
    <row r="56" spans="1:13" s="215" customFormat="1" ht="12">
      <c r="A56" s="213"/>
      <c r="B56" s="225"/>
      <c r="C56" s="233"/>
      <c r="D56" s="235"/>
      <c r="E56" s="235"/>
      <c r="F56" s="236"/>
      <c r="G56" s="234"/>
      <c r="H56" s="236"/>
      <c r="I56" s="234"/>
    </row>
    <row r="57" spans="1:13" s="215" customFormat="1" ht="12">
      <c r="A57" s="213"/>
      <c r="B57" s="214"/>
      <c r="C57" s="229" t="s">
        <v>1330</v>
      </c>
      <c r="D57" s="214"/>
      <c r="E57" s="214"/>
      <c r="F57" s="227"/>
      <c r="G57" s="227"/>
      <c r="H57" s="227"/>
      <c r="I57" s="227"/>
    </row>
    <row r="58" spans="1:13" s="215" customFormat="1" ht="12">
      <c r="A58" s="237">
        <v>1</v>
      </c>
      <c r="B58" s="238" t="s">
        <v>1489</v>
      </c>
      <c r="C58" s="239" t="s">
        <v>1539</v>
      </c>
      <c r="D58" s="238" t="s">
        <v>238</v>
      </c>
      <c r="E58" s="238">
        <v>30</v>
      </c>
      <c r="F58" s="226"/>
      <c r="G58" s="227"/>
      <c r="H58" s="227"/>
      <c r="I58" s="227"/>
      <c r="K58" s="227"/>
      <c r="L58" s="228"/>
    </row>
    <row r="59" spans="1:13" s="215" customFormat="1" ht="12">
      <c r="A59" s="213"/>
      <c r="B59" s="225"/>
      <c r="C59" s="233"/>
      <c r="D59" s="235"/>
      <c r="E59" s="235"/>
      <c r="F59" s="236"/>
      <c r="G59" s="234"/>
      <c r="H59" s="236"/>
      <c r="I59" s="234"/>
    </row>
    <row r="60" spans="1:13" s="215" customFormat="1" ht="12">
      <c r="A60" s="235"/>
      <c r="B60" s="214"/>
      <c r="C60" s="229" t="s">
        <v>107</v>
      </c>
      <c r="D60" s="214"/>
      <c r="E60" s="214"/>
      <c r="F60" s="227"/>
      <c r="G60" s="228"/>
    </row>
    <row r="61" spans="1:13" s="215" customFormat="1" ht="12">
      <c r="A61" s="213"/>
      <c r="B61" s="214" t="s">
        <v>1002</v>
      </c>
      <c r="C61" s="215" t="s">
        <v>1540</v>
      </c>
      <c r="D61" s="214" t="s">
        <v>1006</v>
      </c>
      <c r="E61" s="214">
        <v>6</v>
      </c>
      <c r="F61" s="226"/>
      <c r="G61" s="234"/>
    </row>
    <row r="62" spans="1:13" s="215" customFormat="1" ht="12">
      <c r="A62" s="213"/>
      <c r="B62" s="214"/>
      <c r="C62" s="215" t="s">
        <v>1541</v>
      </c>
      <c r="D62" s="214" t="s">
        <v>1006</v>
      </c>
      <c r="E62" s="214">
        <v>10</v>
      </c>
      <c r="F62" s="226"/>
      <c r="G62" s="234"/>
    </row>
    <row r="63" spans="1:13" s="215" customFormat="1" ht="12">
      <c r="A63" s="213"/>
      <c r="C63" s="215" t="s">
        <v>1542</v>
      </c>
      <c r="D63" s="214" t="s">
        <v>1006</v>
      </c>
      <c r="E63" s="214">
        <v>5</v>
      </c>
      <c r="F63" s="226"/>
      <c r="G63" s="234"/>
    </row>
    <row r="64" spans="1:13" s="215" customFormat="1" ht="12">
      <c r="A64" s="213"/>
      <c r="B64" s="214"/>
      <c r="C64" s="215" t="s">
        <v>1543</v>
      </c>
      <c r="D64" s="214" t="s">
        <v>1006</v>
      </c>
      <c r="E64" s="214">
        <v>5</v>
      </c>
      <c r="F64" s="226"/>
      <c r="G64" s="234"/>
    </row>
    <row r="65" spans="1:12" s="215" customFormat="1" ht="12">
      <c r="A65" s="213"/>
      <c r="B65" s="214"/>
      <c r="D65" s="214"/>
      <c r="E65" s="214"/>
      <c r="F65" s="226"/>
      <c r="G65" s="234"/>
    </row>
    <row r="66" spans="1:12" s="215" customFormat="1" ht="12">
      <c r="A66" s="213"/>
      <c r="B66" s="214" t="s">
        <v>1544</v>
      </c>
      <c r="C66" s="215" t="s">
        <v>1545</v>
      </c>
      <c r="D66" s="214" t="s">
        <v>1006</v>
      </c>
      <c r="E66" s="214">
        <v>8</v>
      </c>
      <c r="F66" s="226"/>
      <c r="G66" s="234"/>
    </row>
    <row r="67" spans="1:12" s="215" customFormat="1" ht="12">
      <c r="A67" s="213"/>
      <c r="B67" s="214"/>
      <c r="D67" s="214"/>
      <c r="E67" s="214"/>
      <c r="F67" s="226"/>
      <c r="G67" s="234"/>
    </row>
    <row r="68" spans="1:12" s="215" customFormat="1" ht="12">
      <c r="A68" s="213"/>
      <c r="B68" s="214"/>
      <c r="D68" s="214"/>
      <c r="E68" s="214"/>
      <c r="F68" s="226"/>
      <c r="G68" s="234"/>
    </row>
    <row r="69" spans="1:12" s="215" customFormat="1" ht="12">
      <c r="A69" s="213"/>
      <c r="B69" s="214"/>
      <c r="D69" s="214"/>
      <c r="E69" s="214"/>
      <c r="F69" s="226"/>
      <c r="G69" s="234"/>
    </row>
    <row r="70" spans="1:12" s="215" customFormat="1" ht="12">
      <c r="A70" s="213"/>
      <c r="B70" s="214"/>
      <c r="D70" s="214"/>
      <c r="E70" s="214"/>
      <c r="F70" s="226"/>
      <c r="G70" s="234"/>
    </row>
    <row r="71" spans="1:12" s="215" customFormat="1" ht="12">
      <c r="A71" s="213"/>
      <c r="B71" s="214"/>
      <c r="D71" s="214"/>
      <c r="E71" s="214"/>
      <c r="F71" s="226"/>
      <c r="G71" s="234"/>
    </row>
    <row r="72" spans="1:12" s="215" customFormat="1" ht="12">
      <c r="A72" s="213"/>
      <c r="B72" s="214"/>
      <c r="D72" s="214"/>
      <c r="E72" s="214"/>
      <c r="F72" s="226"/>
      <c r="G72" s="234"/>
    </row>
    <row r="73" spans="1:12" s="215" customFormat="1" ht="11.25">
      <c r="D73" s="214"/>
      <c r="E73" s="214"/>
      <c r="F73" s="227"/>
      <c r="G73" s="228"/>
      <c r="K73" s="227"/>
      <c r="L73" s="228"/>
    </row>
    <row r="74" spans="1:12" s="215" customFormat="1" ht="11.25">
      <c r="D74" s="214"/>
      <c r="E74" s="214"/>
      <c r="F74" s="227"/>
      <c r="G74" s="228"/>
      <c r="K74" s="227"/>
      <c r="L74" s="228"/>
    </row>
    <row r="75" spans="1:12" s="215" customFormat="1" ht="11.25">
      <c r="D75" s="214"/>
      <c r="E75" s="214"/>
      <c r="F75" s="227"/>
      <c r="G75" s="228"/>
      <c r="K75" s="227"/>
      <c r="L75" s="228"/>
    </row>
    <row r="76" spans="1:12" s="215" customFormat="1" ht="11.25">
      <c r="D76" s="214"/>
      <c r="E76" s="214"/>
      <c r="F76" s="227"/>
      <c r="G76" s="228"/>
      <c r="K76" s="227"/>
      <c r="L76" s="228"/>
    </row>
    <row r="77" spans="1:12" s="215" customFormat="1" ht="11.25">
      <c r="D77" s="214"/>
      <c r="E77" s="214"/>
      <c r="F77" s="227"/>
      <c r="G77" s="228"/>
      <c r="K77" s="227"/>
      <c r="L77" s="228"/>
    </row>
    <row r="78" spans="1:12" s="215" customFormat="1" ht="11.25">
      <c r="D78" s="214"/>
      <c r="E78" s="214"/>
      <c r="F78" s="227"/>
      <c r="G78" s="228"/>
      <c r="K78" s="227"/>
      <c r="L78" s="228"/>
    </row>
    <row r="79" spans="1:12" s="215" customFormat="1" ht="11.25">
      <c r="D79" s="214"/>
      <c r="E79" s="214"/>
      <c r="F79" s="227"/>
      <c r="G79" s="228"/>
      <c r="K79" s="227"/>
      <c r="L79" s="228"/>
    </row>
    <row r="80" spans="1:12" s="215" customFormat="1" ht="11.25">
      <c r="D80" s="214"/>
      <c r="E80" s="214"/>
      <c r="F80" s="227"/>
      <c r="G80" s="228"/>
      <c r="K80" s="227"/>
      <c r="L80" s="228"/>
    </row>
    <row r="81" spans="4:12" s="215" customFormat="1" ht="11.25">
      <c r="D81" s="214"/>
      <c r="E81" s="214"/>
      <c r="F81" s="227"/>
      <c r="G81" s="228"/>
      <c r="K81" s="227"/>
      <c r="L81" s="228"/>
    </row>
    <row r="82" spans="4:12" s="215" customFormat="1" ht="11.25">
      <c r="D82" s="214"/>
      <c r="E82" s="214"/>
      <c r="F82" s="227"/>
      <c r="G82" s="228"/>
      <c r="K82" s="227"/>
      <c r="L82" s="228"/>
    </row>
    <row r="83" spans="4:12" s="215" customFormat="1" ht="11.25">
      <c r="D83" s="214"/>
      <c r="E83" s="214"/>
      <c r="F83" s="227"/>
      <c r="G83" s="228"/>
      <c r="K83" s="227"/>
      <c r="L83" s="228"/>
    </row>
    <row r="84" spans="4:12" s="215" customFormat="1" ht="11.25">
      <c r="D84" s="214"/>
      <c r="E84" s="214"/>
      <c r="F84" s="227"/>
      <c r="G84" s="228"/>
      <c r="K84" s="227"/>
      <c r="L84" s="228"/>
    </row>
    <row r="85" spans="4:12" s="215" customFormat="1" ht="11.25">
      <c r="D85" s="214"/>
      <c r="E85" s="214"/>
      <c r="F85" s="227"/>
      <c r="G85" s="228"/>
      <c r="K85" s="227"/>
      <c r="L85" s="228"/>
    </row>
    <row r="86" spans="4:12" s="215" customFormat="1" ht="11.25">
      <c r="D86" s="214"/>
      <c r="E86" s="214"/>
      <c r="F86" s="227"/>
      <c r="G86" s="228"/>
      <c r="K86" s="227"/>
      <c r="L86" s="228"/>
    </row>
    <row r="87" spans="4:12" s="215" customFormat="1" ht="11.25">
      <c r="D87" s="214"/>
      <c r="E87" s="214"/>
      <c r="F87" s="227"/>
      <c r="G87" s="228"/>
      <c r="K87" s="227"/>
      <c r="L87" s="228"/>
    </row>
    <row r="88" spans="4:12" s="215" customFormat="1" ht="11.25">
      <c r="D88" s="214"/>
      <c r="E88" s="214"/>
      <c r="F88" s="227"/>
      <c r="G88" s="228"/>
      <c r="K88" s="227"/>
      <c r="L88" s="228"/>
    </row>
    <row r="89" spans="4:12" s="215" customFormat="1" ht="11.25">
      <c r="D89" s="214"/>
      <c r="E89" s="214"/>
      <c r="F89" s="227"/>
      <c r="G89" s="228"/>
      <c r="K89" s="227"/>
      <c r="L89" s="228"/>
    </row>
    <row r="90" spans="4:12" s="215" customFormat="1" ht="11.25">
      <c r="D90" s="214"/>
      <c r="E90" s="214"/>
      <c r="F90" s="227"/>
      <c r="G90" s="228"/>
      <c r="K90" s="227"/>
      <c r="L90" s="228"/>
    </row>
    <row r="91" spans="4:12" s="215" customFormat="1" ht="11.25">
      <c r="D91" s="214"/>
      <c r="E91" s="214"/>
      <c r="F91" s="227"/>
      <c r="G91" s="228"/>
      <c r="K91" s="227"/>
      <c r="L91" s="228"/>
    </row>
    <row r="92" spans="4:12" s="215" customFormat="1" ht="11.25">
      <c r="D92" s="214"/>
      <c r="E92" s="214"/>
      <c r="F92" s="227"/>
      <c r="G92" s="228"/>
      <c r="K92" s="227"/>
      <c r="L92" s="228"/>
    </row>
    <row r="93" spans="4:12" s="215" customFormat="1" ht="11.25">
      <c r="D93" s="214"/>
      <c r="E93" s="214"/>
      <c r="F93" s="227"/>
      <c r="G93" s="228"/>
      <c r="K93" s="227"/>
      <c r="L93" s="228"/>
    </row>
    <row r="94" spans="4:12" s="215" customFormat="1" ht="11.25">
      <c r="D94" s="214"/>
      <c r="E94" s="214"/>
      <c r="F94" s="227"/>
      <c r="G94" s="228"/>
      <c r="K94" s="227"/>
      <c r="L94" s="228"/>
    </row>
    <row r="95" spans="4:12" s="215" customFormat="1" ht="11.25">
      <c r="D95" s="214"/>
      <c r="E95" s="214"/>
      <c r="F95" s="227"/>
      <c r="G95" s="228"/>
      <c r="K95" s="227"/>
      <c r="L95" s="228"/>
    </row>
    <row r="96" spans="4:12" s="215" customFormat="1" ht="11.25">
      <c r="D96" s="214"/>
      <c r="E96" s="214"/>
      <c r="F96" s="227"/>
      <c r="G96" s="228"/>
      <c r="K96" s="227"/>
      <c r="L96" s="228"/>
    </row>
    <row r="97" spans="4:12" s="215" customFormat="1" ht="11.25">
      <c r="D97" s="214"/>
      <c r="E97" s="214"/>
      <c r="F97" s="227"/>
      <c r="G97" s="228"/>
      <c r="K97" s="227"/>
      <c r="L97" s="228"/>
    </row>
    <row r="98" spans="4:12" s="215" customFormat="1" ht="11.25">
      <c r="D98" s="214"/>
      <c r="E98" s="214"/>
      <c r="F98" s="227"/>
      <c r="G98" s="228"/>
      <c r="K98" s="227"/>
      <c r="L98" s="228"/>
    </row>
    <row r="99" spans="4:12" s="215" customFormat="1" ht="11.25">
      <c r="D99" s="214"/>
      <c r="E99" s="214"/>
      <c r="F99" s="227"/>
      <c r="G99" s="228"/>
      <c r="K99" s="227"/>
      <c r="L99" s="228"/>
    </row>
    <row r="100" spans="4:12" s="215" customFormat="1" ht="11.25">
      <c r="D100" s="214"/>
      <c r="E100" s="214"/>
      <c r="F100" s="227"/>
      <c r="G100" s="228"/>
      <c r="K100" s="227"/>
      <c r="L100" s="228"/>
    </row>
    <row r="101" spans="4:12" s="215" customFormat="1" ht="11.25">
      <c r="D101" s="214"/>
      <c r="E101" s="214"/>
      <c r="F101" s="227"/>
      <c r="G101" s="228"/>
      <c r="K101" s="227"/>
      <c r="L101" s="228"/>
    </row>
    <row r="102" spans="4:12" s="215" customFormat="1" ht="11.25">
      <c r="D102" s="214"/>
      <c r="E102" s="214"/>
      <c r="F102" s="227"/>
      <c r="G102" s="228"/>
      <c r="K102" s="227"/>
      <c r="L102" s="228"/>
    </row>
    <row r="103" spans="4:12" s="215" customFormat="1" ht="11.25">
      <c r="D103" s="214"/>
      <c r="E103" s="214"/>
      <c r="F103" s="227"/>
      <c r="G103" s="228"/>
      <c r="K103" s="227"/>
      <c r="L103" s="228"/>
    </row>
    <row r="104" spans="4:12" s="215" customFormat="1" ht="11.25">
      <c r="D104" s="214"/>
      <c r="E104" s="214"/>
      <c r="F104" s="227"/>
      <c r="G104" s="228"/>
      <c r="K104" s="227"/>
      <c r="L104" s="228"/>
    </row>
    <row r="105" spans="4:12" s="215" customFormat="1" ht="11.25">
      <c r="D105" s="214"/>
      <c r="E105" s="214"/>
      <c r="F105" s="227"/>
      <c r="G105" s="228"/>
      <c r="K105" s="227"/>
      <c r="L105" s="228"/>
    </row>
    <row r="106" spans="4:12" s="215" customFormat="1" ht="11.25">
      <c r="D106" s="214"/>
      <c r="E106" s="214"/>
      <c r="F106" s="227"/>
      <c r="G106" s="228"/>
      <c r="K106" s="227"/>
      <c r="L106" s="228"/>
    </row>
    <row r="107" spans="4:12" s="215" customFormat="1" ht="11.25">
      <c r="D107" s="214"/>
      <c r="E107" s="214"/>
      <c r="F107" s="227"/>
      <c r="G107" s="228"/>
      <c r="K107" s="227"/>
      <c r="L107" s="228"/>
    </row>
    <row r="108" spans="4:12" s="215" customFormat="1" ht="11.25">
      <c r="D108" s="214"/>
      <c r="E108" s="214"/>
      <c r="F108" s="227"/>
      <c r="G108" s="228"/>
      <c r="K108" s="227"/>
      <c r="L108" s="228"/>
    </row>
    <row r="109" spans="4:12" s="215" customFormat="1" ht="11.25">
      <c r="D109" s="214"/>
      <c r="E109" s="214"/>
      <c r="F109" s="227"/>
      <c r="G109" s="228"/>
      <c r="K109" s="227"/>
      <c r="L109" s="228"/>
    </row>
    <row r="110" spans="4:12" s="215" customFormat="1" ht="11.25">
      <c r="D110" s="214"/>
      <c r="E110" s="214"/>
      <c r="F110" s="227"/>
      <c r="G110" s="228"/>
      <c r="K110" s="227"/>
      <c r="L110" s="228"/>
    </row>
    <row r="111" spans="4:12" s="215" customFormat="1" ht="11.25">
      <c r="D111" s="214"/>
      <c r="E111" s="214"/>
      <c r="F111" s="227"/>
      <c r="G111" s="228"/>
      <c r="K111" s="227"/>
      <c r="L111" s="228"/>
    </row>
    <row r="112" spans="4:12" s="215" customFormat="1" ht="11.25">
      <c r="D112" s="214"/>
      <c r="E112" s="214"/>
      <c r="F112" s="227"/>
      <c r="G112" s="228"/>
      <c r="K112" s="227"/>
      <c r="L112" s="228"/>
    </row>
    <row r="113" spans="4:12" s="215" customFormat="1" ht="11.25">
      <c r="D113" s="214"/>
      <c r="E113" s="214"/>
      <c r="F113" s="227"/>
      <c r="G113" s="228"/>
      <c r="K113" s="227"/>
      <c r="L113" s="228"/>
    </row>
    <row r="114" spans="4:12" s="215" customFormat="1" ht="11.25">
      <c r="D114" s="214"/>
      <c r="E114" s="214"/>
      <c r="F114" s="227"/>
      <c r="G114" s="228"/>
      <c r="K114" s="227"/>
      <c r="L114" s="228"/>
    </row>
    <row r="115" spans="4:12" s="215" customFormat="1" ht="11.25">
      <c r="D115" s="214"/>
      <c r="E115" s="214"/>
      <c r="F115" s="227"/>
      <c r="G115" s="228"/>
      <c r="K115" s="227"/>
      <c r="L115" s="228"/>
    </row>
    <row r="116" spans="4:12" s="215" customFormat="1" ht="11.25">
      <c r="D116" s="214"/>
      <c r="E116" s="214"/>
      <c r="F116" s="227"/>
      <c r="G116" s="228"/>
      <c r="K116" s="227"/>
      <c r="L116" s="228"/>
    </row>
    <row r="117" spans="4:12" s="215" customFormat="1" ht="11.25">
      <c r="D117" s="214"/>
      <c r="E117" s="214"/>
      <c r="F117" s="227"/>
      <c r="G117" s="228"/>
      <c r="K117" s="227"/>
      <c r="L117" s="228"/>
    </row>
    <row r="118" spans="4:12" s="215" customFormat="1" ht="11.25">
      <c r="D118" s="214"/>
      <c r="E118" s="214"/>
      <c r="F118" s="227"/>
      <c r="G118" s="228"/>
      <c r="K118" s="227"/>
      <c r="L118" s="228"/>
    </row>
    <row r="119" spans="4:12" s="215" customFormat="1" ht="11.25">
      <c r="D119" s="214"/>
      <c r="E119" s="214"/>
      <c r="F119" s="227"/>
      <c r="G119" s="228"/>
      <c r="K119" s="227"/>
      <c r="L119" s="228"/>
    </row>
    <row r="120" spans="4:12" s="215" customFormat="1" ht="11.25">
      <c r="D120" s="214"/>
      <c r="E120" s="214"/>
      <c r="F120" s="227"/>
      <c r="G120" s="228"/>
      <c r="K120" s="227"/>
      <c r="L120" s="228"/>
    </row>
    <row r="121" spans="4:12" s="215" customFormat="1" ht="11.25">
      <c r="D121" s="214"/>
      <c r="E121" s="214"/>
      <c r="F121" s="227"/>
      <c r="G121" s="228"/>
      <c r="K121" s="227"/>
      <c r="L121" s="228"/>
    </row>
    <row r="122" spans="4:12" s="215" customFormat="1" ht="11.25">
      <c r="D122" s="214"/>
      <c r="E122" s="214"/>
      <c r="F122" s="227"/>
      <c r="G122" s="228"/>
      <c r="K122" s="227"/>
      <c r="L122" s="228"/>
    </row>
    <row r="123" spans="4:12" s="215" customFormat="1" ht="11.25">
      <c r="D123" s="214"/>
      <c r="E123" s="214"/>
      <c r="F123" s="227"/>
      <c r="G123" s="228"/>
      <c r="K123" s="227"/>
      <c r="L123" s="228"/>
    </row>
    <row r="124" spans="4:12" s="215" customFormat="1" ht="11.25">
      <c r="D124" s="214"/>
      <c r="E124" s="214"/>
      <c r="F124" s="227"/>
      <c r="G124" s="228"/>
      <c r="K124" s="227"/>
      <c r="L124" s="228"/>
    </row>
    <row r="125" spans="4:12" s="215" customFormat="1" ht="11.25">
      <c r="D125" s="214"/>
      <c r="E125" s="214"/>
      <c r="F125" s="227"/>
      <c r="G125" s="228"/>
      <c r="K125" s="227"/>
      <c r="L125" s="228"/>
    </row>
    <row r="126" spans="4:12" s="215" customFormat="1" ht="11.25">
      <c r="D126" s="214"/>
      <c r="E126" s="214"/>
      <c r="F126" s="227"/>
      <c r="G126" s="228"/>
      <c r="K126" s="227"/>
      <c r="L126" s="228"/>
    </row>
    <row r="127" spans="4:12" s="215" customFormat="1" ht="11.25">
      <c r="D127" s="214"/>
      <c r="E127" s="214"/>
      <c r="F127" s="227"/>
      <c r="G127" s="228"/>
      <c r="K127" s="227"/>
      <c r="L127" s="228"/>
    </row>
    <row r="128" spans="4:12" s="215" customFormat="1" ht="11.25">
      <c r="D128" s="214"/>
      <c r="E128" s="214"/>
      <c r="F128" s="227"/>
      <c r="G128" s="228"/>
      <c r="K128" s="227"/>
      <c r="L128" s="228"/>
    </row>
    <row r="129" spans="1:14" s="215" customFormat="1" ht="11.25">
      <c r="D129" s="214"/>
      <c r="E129" s="214"/>
      <c r="F129" s="227"/>
      <c r="G129" s="228"/>
      <c r="K129" s="227"/>
      <c r="L129" s="228"/>
    </row>
    <row r="130" spans="1:14" s="215" customFormat="1" ht="11.25">
      <c r="D130" s="214"/>
      <c r="E130" s="214"/>
      <c r="F130" s="227"/>
      <c r="G130" s="228"/>
      <c r="K130" s="227"/>
      <c r="L130" s="228"/>
    </row>
    <row r="131" spans="1:14" s="215" customFormat="1" ht="11.25">
      <c r="D131" s="214"/>
      <c r="E131" s="214"/>
      <c r="F131" s="227"/>
      <c r="G131" s="228"/>
      <c r="K131" s="227"/>
      <c r="L131" s="228"/>
    </row>
    <row r="132" spans="1:14" s="215" customFormat="1" ht="11.25">
      <c r="D132" s="214"/>
      <c r="E132" s="214"/>
      <c r="F132" s="227"/>
      <c r="G132" s="228"/>
      <c r="K132" s="227"/>
      <c r="L132" s="228"/>
    </row>
    <row r="133" spans="1:14" s="215" customFormat="1" ht="11.25">
      <c r="D133" s="214"/>
      <c r="E133" s="214"/>
      <c r="F133" s="227"/>
      <c r="G133" s="228"/>
      <c r="K133" s="227"/>
      <c r="L133" s="228"/>
    </row>
    <row r="134" spans="1:14" s="215" customFormat="1" ht="11.25">
      <c r="D134" s="214"/>
      <c r="E134" s="214"/>
      <c r="F134" s="227"/>
      <c r="G134" s="228"/>
      <c r="K134" s="227"/>
      <c r="L134" s="228"/>
    </row>
    <row r="135" spans="1:14" s="215" customFormat="1" ht="11.25">
      <c r="D135" s="214"/>
      <c r="E135" s="214"/>
      <c r="F135" s="227"/>
      <c r="G135" s="228"/>
      <c r="K135" s="227"/>
      <c r="L135" s="228"/>
    </row>
    <row r="136" spans="1:14" s="215" customFormat="1" ht="11.25">
      <c r="D136" s="214"/>
      <c r="E136" s="214"/>
      <c r="F136" s="227"/>
      <c r="G136" s="228"/>
      <c r="K136" s="227"/>
      <c r="L136" s="228"/>
    </row>
    <row r="137" spans="1:14" s="215" customFormat="1" ht="11.25">
      <c r="D137" s="214"/>
      <c r="E137" s="214"/>
      <c r="F137" s="227"/>
      <c r="G137" s="228"/>
      <c r="K137" s="227"/>
      <c r="L137" s="228"/>
    </row>
    <row r="138" spans="1:14" s="215" customFormat="1" ht="11.25">
      <c r="D138" s="214"/>
      <c r="E138" s="214"/>
      <c r="F138" s="227"/>
      <c r="G138" s="228"/>
      <c r="K138" s="227"/>
      <c r="L138" s="228"/>
    </row>
    <row r="139" spans="1:14" s="215" customFormat="1" ht="11.25">
      <c r="D139" s="214"/>
      <c r="E139" s="214"/>
      <c r="F139" s="227"/>
      <c r="G139" s="228"/>
      <c r="K139" s="227"/>
      <c r="L139" s="228"/>
    </row>
    <row r="140" spans="1:14" s="215" customFormat="1" ht="11.25">
      <c r="D140" s="214"/>
      <c r="E140" s="214"/>
      <c r="F140" s="227"/>
      <c r="G140" s="228"/>
      <c r="K140" s="227"/>
      <c r="L140" s="228"/>
    </row>
    <row r="141" spans="1:14" s="215" customFormat="1" ht="11.25">
      <c r="D141" s="214"/>
      <c r="E141" s="214"/>
      <c r="F141" s="227"/>
      <c r="G141" s="228"/>
      <c r="K141" s="227"/>
      <c r="L141" s="228"/>
    </row>
    <row r="142" spans="1:14" s="215" customFormat="1" ht="11.25">
      <c r="D142" s="214"/>
      <c r="E142" s="214"/>
      <c r="F142" s="227"/>
      <c r="G142" s="228"/>
      <c r="K142" s="227"/>
      <c r="L142" s="228"/>
    </row>
    <row r="143" spans="1:14" s="215" customFormat="1">
      <c r="C143" s="220"/>
      <c r="D143" s="222"/>
      <c r="E143" s="222"/>
      <c r="F143" s="223"/>
      <c r="G143" s="224"/>
      <c r="K143" s="227"/>
      <c r="L143" s="228"/>
    </row>
    <row r="144" spans="1:14" s="215" customFormat="1">
      <c r="A144" s="220"/>
      <c r="B144" s="220"/>
      <c r="C144" s="220"/>
      <c r="D144" s="222"/>
      <c r="E144" s="222"/>
      <c r="F144" s="223"/>
      <c r="G144" s="224"/>
      <c r="H144" s="220"/>
      <c r="I144" s="220"/>
      <c r="J144" s="220"/>
      <c r="K144" s="223"/>
      <c r="L144" s="224"/>
      <c r="M144" s="220"/>
      <c r="N144" s="220"/>
    </row>
    <row r="145" spans="1:14" s="215" customFormat="1">
      <c r="A145" s="220"/>
      <c r="B145" s="220"/>
      <c r="C145" s="220"/>
      <c r="D145" s="222"/>
      <c r="E145" s="222"/>
      <c r="F145" s="223"/>
      <c r="G145" s="224"/>
      <c r="H145" s="220"/>
      <c r="I145" s="220"/>
      <c r="J145" s="220"/>
      <c r="K145" s="223"/>
      <c r="L145" s="224"/>
      <c r="M145" s="220"/>
      <c r="N145" s="220"/>
    </row>
    <row r="146" spans="1:14" s="215" customFormat="1">
      <c r="A146" s="220"/>
      <c r="B146" s="220"/>
      <c r="C146" s="220"/>
      <c r="D146" s="222"/>
      <c r="E146" s="222"/>
      <c r="F146" s="223"/>
      <c r="G146" s="220"/>
      <c r="H146" s="220"/>
      <c r="I146" s="220"/>
      <c r="J146" s="220"/>
      <c r="K146" s="223"/>
      <c r="L146" s="224"/>
      <c r="M146" s="220"/>
      <c r="N146" s="220"/>
    </row>
    <row r="147" spans="1:14" s="215" customFormat="1">
      <c r="A147" s="220"/>
      <c r="B147" s="220"/>
      <c r="C147" s="220"/>
      <c r="D147" s="222"/>
      <c r="E147" s="222"/>
      <c r="F147" s="223"/>
      <c r="G147" s="220"/>
      <c r="H147" s="220"/>
      <c r="I147" s="220"/>
      <c r="J147" s="220"/>
      <c r="K147" s="223"/>
      <c r="L147" s="220"/>
      <c r="M147" s="220"/>
      <c r="N147" s="220"/>
    </row>
    <row r="148" spans="1:14">
      <c r="D148" s="222"/>
      <c r="E148" s="222"/>
      <c r="F148" s="223"/>
      <c r="K148" s="223"/>
    </row>
    <row r="149" spans="1:14">
      <c r="D149" s="222"/>
      <c r="E149" s="222"/>
      <c r="F149" s="223"/>
      <c r="K149" s="223"/>
    </row>
    <row r="150" spans="1:14">
      <c r="D150" s="222"/>
      <c r="E150" s="222"/>
      <c r="F150" s="223"/>
      <c r="K150" s="223"/>
    </row>
    <row r="151" spans="1:14">
      <c r="D151" s="222"/>
      <c r="E151" s="222"/>
      <c r="F151" s="223"/>
      <c r="K151" s="223"/>
    </row>
    <row r="152" spans="1:14">
      <c r="D152" s="222"/>
      <c r="E152" s="222"/>
      <c r="F152" s="223"/>
      <c r="K152" s="223"/>
    </row>
    <row r="153" spans="1:14">
      <c r="D153" s="222"/>
      <c r="E153" s="222"/>
      <c r="F153" s="223"/>
      <c r="K153" s="223"/>
    </row>
    <row r="154" spans="1:14">
      <c r="D154" s="222"/>
      <c r="E154" s="222"/>
      <c r="F154" s="223"/>
      <c r="K154" s="223"/>
    </row>
    <row r="155" spans="1:14">
      <c r="D155" s="222"/>
      <c r="E155" s="222"/>
      <c r="F155" s="223"/>
      <c r="K155" s="223"/>
    </row>
    <row r="156" spans="1:14">
      <c r="D156" s="222"/>
      <c r="F156" s="223"/>
      <c r="K156" s="223"/>
    </row>
    <row r="157" spans="1:14">
      <c r="D157" s="222"/>
      <c r="F157" s="223"/>
      <c r="K157" s="223"/>
    </row>
    <row r="158" spans="1:14">
      <c r="D158" s="222"/>
      <c r="F158" s="223"/>
      <c r="K158" s="223"/>
    </row>
    <row r="159" spans="1:14">
      <c r="D159" s="222"/>
      <c r="F159" s="223"/>
      <c r="K159" s="223"/>
    </row>
    <row r="160" spans="1:14">
      <c r="D160" s="222"/>
      <c r="F160" s="223"/>
      <c r="K160" s="223"/>
    </row>
    <row r="161" spans="4:11">
      <c r="D161" s="222"/>
      <c r="F161" s="223"/>
      <c r="K161" s="223"/>
    </row>
    <row r="162" spans="4:11">
      <c r="D162" s="222"/>
      <c r="F162" s="223"/>
      <c r="K162" s="223"/>
    </row>
    <row r="163" spans="4:11">
      <c r="D163" s="222"/>
      <c r="F163" s="223"/>
      <c r="K163" s="223"/>
    </row>
    <row r="164" spans="4:11">
      <c r="D164" s="222"/>
      <c r="F164" s="223"/>
      <c r="K164" s="223"/>
    </row>
    <row r="165" spans="4:11">
      <c r="D165" s="222"/>
      <c r="F165" s="223"/>
      <c r="K165" s="223"/>
    </row>
    <row r="166" spans="4:11">
      <c r="D166" s="222"/>
      <c r="F166" s="223"/>
      <c r="K166" s="223"/>
    </row>
    <row r="167" spans="4:11">
      <c r="D167" s="222"/>
      <c r="F167" s="223"/>
      <c r="K167" s="223"/>
    </row>
    <row r="168" spans="4:11">
      <c r="D168" s="222"/>
      <c r="K168" s="223"/>
    </row>
    <row r="169" spans="4:11">
      <c r="D169" s="222"/>
    </row>
    <row r="170" spans="4:11">
      <c r="D170" s="222"/>
    </row>
    <row r="171" spans="4:11">
      <c r="D171" s="222"/>
    </row>
    <row r="172" spans="4:11">
      <c r="D172" s="222"/>
    </row>
    <row r="173" spans="4:11">
      <c r="D173" s="222"/>
    </row>
    <row r="174" spans="4:11">
      <c r="D174" s="222"/>
    </row>
    <row r="175" spans="4:11">
      <c r="D175" s="222"/>
    </row>
    <row r="176" spans="4:11">
      <c r="D176" s="222"/>
    </row>
    <row r="177" spans="4:4">
      <c r="D177" s="222"/>
    </row>
    <row r="178" spans="4:4">
      <c r="D178" s="222"/>
    </row>
    <row r="179" spans="4:4">
      <c r="D179" s="222"/>
    </row>
    <row r="180" spans="4:4">
      <c r="D180" s="222"/>
    </row>
    <row r="181" spans="4:4">
      <c r="D181" s="222"/>
    </row>
    <row r="182" spans="4:4">
      <c r="D182" s="222"/>
    </row>
    <row r="183" spans="4:4">
      <c r="D183" s="222"/>
    </row>
    <row r="184" spans="4:4">
      <c r="D184" s="222"/>
    </row>
    <row r="185" spans="4:4">
      <c r="D185" s="222"/>
    </row>
    <row r="186" spans="4:4">
      <c r="D186" s="222"/>
    </row>
    <row r="187" spans="4:4">
      <c r="D187" s="222"/>
    </row>
    <row r="188" spans="4:4">
      <c r="D188" s="222"/>
    </row>
    <row r="189" spans="4:4">
      <c r="D189" s="222"/>
    </row>
    <row r="190" spans="4:4">
      <c r="D190" s="222"/>
    </row>
    <row r="191" spans="4:4">
      <c r="D191" s="222"/>
    </row>
    <row r="192" spans="4:4">
      <c r="D192" s="222"/>
    </row>
    <row r="193" spans="4:4">
      <c r="D193" s="222"/>
    </row>
    <row r="194" spans="4:4">
      <c r="D194" s="222"/>
    </row>
    <row r="195" spans="4:4">
      <c r="D195" s="222"/>
    </row>
    <row r="196" spans="4:4">
      <c r="D196" s="222"/>
    </row>
    <row r="197" spans="4:4">
      <c r="D197" s="222"/>
    </row>
    <row r="198" spans="4:4">
      <c r="D198" s="222"/>
    </row>
    <row r="199" spans="4:4">
      <c r="D199" s="222"/>
    </row>
    <row r="200" spans="4:4">
      <c r="D200" s="222"/>
    </row>
    <row r="201" spans="4:4">
      <c r="D201" s="222"/>
    </row>
    <row r="202" spans="4:4">
      <c r="D202" s="222"/>
    </row>
    <row r="203" spans="4:4">
      <c r="D203" s="222"/>
    </row>
    <row r="204" spans="4:4">
      <c r="D204" s="222"/>
    </row>
    <row r="205" spans="4:4">
      <c r="D205" s="222"/>
    </row>
    <row r="206" spans="4:4">
      <c r="D206" s="222"/>
    </row>
    <row r="207" spans="4:4">
      <c r="D207" s="222"/>
    </row>
    <row r="208" spans="4:4">
      <c r="D208" s="222"/>
    </row>
    <row r="209" spans="4:4">
      <c r="D209" s="222"/>
    </row>
    <row r="210" spans="4:4">
      <c r="D210" s="222"/>
    </row>
    <row r="211" spans="4:4">
      <c r="D211" s="222"/>
    </row>
    <row r="212" spans="4:4">
      <c r="D212" s="222"/>
    </row>
  </sheetData>
  <mergeCells count="4">
    <mergeCell ref="F1:G1"/>
    <mergeCell ref="H1:I1"/>
    <mergeCell ref="K1:L1"/>
    <mergeCell ref="M1:N1"/>
  </mergeCells>
  <pageMargins left="0.7" right="0.7" top="0.75" bottom="0.75" header="0.3" footer="0.3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136"/>
  <sheetViews>
    <sheetView showGridLines="0" workbookViewId="0">
      <selection activeCell="F117" sqref="F11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120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2" customFormat="1" ht="12" hidden="1" customHeight="1">
      <c r="A8" s="32"/>
      <c r="B8" s="33"/>
      <c r="C8" s="32"/>
      <c r="D8" s="27" t="s">
        <v>131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hidden="1" customHeight="1">
      <c r="A9" s="32"/>
      <c r="B9" s="33"/>
      <c r="C9" s="32"/>
      <c r="D9" s="32"/>
      <c r="E9" s="295" t="s">
        <v>1326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hidden="1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5">
        <f>'Rekapitulácia stavby'!AN8</f>
        <v>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21</v>
      </c>
      <c r="E14" s="32"/>
      <c r="F14" s="32"/>
      <c r="G14" s="32"/>
      <c r="H14" s="32"/>
      <c r="I14" s="27" t="s">
        <v>22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hidden="1" customHeight="1">
      <c r="A15" s="32"/>
      <c r="B15" s="33"/>
      <c r="C15" s="32"/>
      <c r="D15" s="32"/>
      <c r="E15" s="25" t="s">
        <v>23</v>
      </c>
      <c r="F15" s="32"/>
      <c r="G15" s="32"/>
      <c r="H15" s="32"/>
      <c r="I15" s="27" t="s">
        <v>24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hidden="1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27" t="s">
        <v>22</v>
      </c>
      <c r="J17" s="28">
        <f>'Rekapitulácia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hidden="1" customHeight="1">
      <c r="A18" s="32"/>
      <c r="B18" s="33"/>
      <c r="C18" s="32"/>
      <c r="D18" s="32"/>
      <c r="E18" s="303">
        <f>'Rekapitulácia stavby'!E14</f>
        <v>0</v>
      </c>
      <c r="F18" s="282"/>
      <c r="G18" s="282"/>
      <c r="H18" s="282"/>
      <c r="I18" s="27" t="s">
        <v>24</v>
      </c>
      <c r="J18" s="28">
        <f>'Rekapitulácia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hidden="1" customHeight="1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22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hidden="1" customHeight="1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24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hidden="1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27" t="s">
        <v>22</v>
      </c>
      <c r="J23" s="25" t="str">
        <f>IF('Rekapitulácia stavby'!AN19="","",'Rekapitulácia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hidden="1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24</v>
      </c>
      <c r="J24" s="25" t="str">
        <f>IF('Rekapitulácia stavby'!AN20="","",'Rekapitulácia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hidden="1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hidden="1" customHeight="1">
      <c r="A27" s="100"/>
      <c r="B27" s="101"/>
      <c r="C27" s="100"/>
      <c r="D27" s="100"/>
      <c r="E27" s="286" t="s">
        <v>1</v>
      </c>
      <c r="F27" s="286"/>
      <c r="G27" s="286"/>
      <c r="H27" s="286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hidden="1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32"/>
      <c r="J30" s="71">
        <f>ROUND(J120,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hidden="1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99" t="s">
        <v>36</v>
      </c>
      <c r="E33" s="27" t="s">
        <v>37</v>
      </c>
      <c r="F33" s="104">
        <f>ROUND((SUM(BE120:BE135)),  2)</f>
        <v>0</v>
      </c>
      <c r="G33" s="32"/>
      <c r="H33" s="32"/>
      <c r="I33" s="105">
        <v>0.2</v>
      </c>
      <c r="J33" s="104">
        <f>ROUND(((SUM(BE120:BE135))*I33),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38</v>
      </c>
      <c r="F34" s="104">
        <f>ROUND((SUM(BF120:BF135)),  2)</f>
        <v>0</v>
      </c>
      <c r="G34" s="32"/>
      <c r="H34" s="32"/>
      <c r="I34" s="105">
        <v>0.2</v>
      </c>
      <c r="J34" s="104">
        <f>ROUND(((SUM(BF120:BF135))*I34),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4">
        <f>ROUND((SUM(BG120:BG135)),  2)</f>
        <v>0</v>
      </c>
      <c r="G35" s="32"/>
      <c r="H35" s="32"/>
      <c r="I35" s="105">
        <v>0.2</v>
      </c>
      <c r="J35" s="104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4">
        <f>ROUND((SUM(BH120:BH135)),  2)</f>
        <v>0</v>
      </c>
      <c r="G36" s="32"/>
      <c r="H36" s="32"/>
      <c r="I36" s="105">
        <v>0.2</v>
      </c>
      <c r="J36" s="104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4">
        <f>ROUND((SUM(BI120:BI135)),  2)</f>
        <v>0</v>
      </c>
      <c r="G37" s="32"/>
      <c r="H37" s="32"/>
      <c r="I37" s="105">
        <v>0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hidden="1" customHeight="1">
      <c r="A39" s="32"/>
      <c r="B39" s="33"/>
      <c r="C39" s="106"/>
      <c r="D39" s="107" t="s">
        <v>42</v>
      </c>
      <c r="E39" s="60"/>
      <c r="F39" s="60"/>
      <c r="G39" s="108" t="s">
        <v>43</v>
      </c>
      <c r="H39" s="109" t="s">
        <v>44</v>
      </c>
      <c r="I39" s="60"/>
      <c r="J39" s="110">
        <f>SUM(J30:J37)</f>
        <v>0</v>
      </c>
      <c r="K39" s="111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hidden="1" customHeight="1">
      <c r="B41" s="20"/>
      <c r="L41" s="20"/>
    </row>
    <row r="42" spans="1:31" s="1" customFormat="1" ht="14.45" hidden="1" customHeight="1">
      <c r="B42" s="20"/>
      <c r="L42" s="20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47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131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95" t="str">
        <f>E9</f>
        <v>SO-02, 03 - Prípojka vody a splaškovej kanalizácie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18</v>
      </c>
      <c r="D89" s="32"/>
      <c r="E89" s="32"/>
      <c r="F89" s="25" t="str">
        <f>F12</f>
        <v>Košice, Sídlisko KVP</v>
      </c>
      <c r="G89" s="32"/>
      <c r="H89" s="32"/>
      <c r="I89" s="27" t="s">
        <v>20</v>
      </c>
      <c r="J89" s="55">
        <f>IF(J12="","",J12)</f>
        <v>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hidden="1" customHeight="1">
      <c r="A91" s="32"/>
      <c r="B91" s="33"/>
      <c r="C91" s="27" t="s">
        <v>21</v>
      </c>
      <c r="D91" s="32"/>
      <c r="E91" s="32"/>
      <c r="F91" s="25" t="str">
        <f>E15</f>
        <v>Mestská časť Košice - Sídlisko KVP</v>
      </c>
      <c r="G91" s="32"/>
      <c r="H91" s="32"/>
      <c r="I91" s="27" t="s">
        <v>26</v>
      </c>
      <c r="J91" s="30" t="str">
        <f>E21</f>
        <v>ARZ architektonické štúdio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hidden="1" customHeight="1">
      <c r="A92" s="32"/>
      <c r="B92" s="33"/>
      <c r="C92" s="27" t="s">
        <v>25</v>
      </c>
      <c r="D92" s="32"/>
      <c r="E92" s="32"/>
      <c r="F92" s="25">
        <f>IF(E18="","",E18)</f>
        <v>0</v>
      </c>
      <c r="G92" s="32"/>
      <c r="H92" s="32"/>
      <c r="I92" s="27" t="s">
        <v>29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14" t="s">
        <v>138</v>
      </c>
      <c r="D94" s="106"/>
      <c r="E94" s="106"/>
      <c r="F94" s="106"/>
      <c r="G94" s="106"/>
      <c r="H94" s="106"/>
      <c r="I94" s="106"/>
      <c r="J94" s="115" t="s">
        <v>139</v>
      </c>
      <c r="K94" s="106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hidden="1" customHeight="1">
      <c r="A96" s="32"/>
      <c r="B96" s="33"/>
      <c r="C96" s="116" t="s">
        <v>140</v>
      </c>
      <c r="D96" s="32"/>
      <c r="E96" s="32"/>
      <c r="F96" s="32"/>
      <c r="G96" s="32"/>
      <c r="H96" s="32"/>
      <c r="I96" s="32"/>
      <c r="J96" s="71">
        <f>J120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141</v>
      </c>
    </row>
    <row r="97" spans="1:31" s="9" customFormat="1" ht="24.95" hidden="1" customHeight="1">
      <c r="B97" s="117"/>
      <c r="D97" s="118" t="s">
        <v>142</v>
      </c>
      <c r="E97" s="119"/>
      <c r="F97" s="119"/>
      <c r="G97" s="119"/>
      <c r="H97" s="119"/>
      <c r="I97" s="119"/>
      <c r="J97" s="120">
        <f>J121</f>
        <v>0</v>
      </c>
      <c r="L97" s="117"/>
    </row>
    <row r="98" spans="1:31" s="10" customFormat="1" ht="19.899999999999999" hidden="1" customHeight="1">
      <c r="B98" s="121"/>
      <c r="D98" s="122" t="s">
        <v>1327</v>
      </c>
      <c r="E98" s="123"/>
      <c r="F98" s="123"/>
      <c r="G98" s="123"/>
      <c r="H98" s="123"/>
      <c r="I98" s="123"/>
      <c r="J98" s="124">
        <f>J122</f>
        <v>0</v>
      </c>
      <c r="L98" s="121"/>
    </row>
    <row r="99" spans="1:31" s="10" customFormat="1" ht="19.899999999999999" hidden="1" customHeight="1">
      <c r="B99" s="121"/>
      <c r="D99" s="122" t="s">
        <v>1328</v>
      </c>
      <c r="E99" s="123"/>
      <c r="F99" s="123"/>
      <c r="G99" s="123"/>
      <c r="H99" s="123"/>
      <c r="I99" s="123"/>
      <c r="J99" s="124">
        <f>J124</f>
        <v>0</v>
      </c>
      <c r="L99" s="121"/>
    </row>
    <row r="100" spans="1:31" s="9" customFormat="1" ht="24.95" hidden="1" customHeight="1">
      <c r="B100" s="117"/>
      <c r="D100" s="118" t="s">
        <v>1329</v>
      </c>
      <c r="E100" s="119"/>
      <c r="F100" s="119"/>
      <c r="G100" s="119"/>
      <c r="H100" s="119"/>
      <c r="I100" s="119"/>
      <c r="J100" s="120">
        <f>J133</f>
        <v>0</v>
      </c>
      <c r="L100" s="117"/>
    </row>
    <row r="101" spans="1:31" s="2" customFormat="1" ht="21.75" hidden="1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s="2" customFormat="1" ht="6.95" hidden="1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hidden="1"/>
    <row r="104" spans="1:31" hidden="1"/>
    <row r="105" spans="1:31" hidden="1"/>
    <row r="106" spans="1:31" s="2" customFormat="1" ht="6.95" customHeight="1">
      <c r="A106" s="32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24.95" customHeight="1">
      <c r="A107" s="32"/>
      <c r="B107" s="33"/>
      <c r="C107" s="21" t="s">
        <v>152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14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99" t="str">
        <f>E7</f>
        <v>Džemo  - Komunitná kaviareň</v>
      </c>
      <c r="F110" s="300"/>
      <c r="G110" s="300"/>
      <c r="H110" s="300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131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95" t="str">
        <f>E9</f>
        <v>SO-02, 03 - Prípojka vody a splaškovej kanalizácie</v>
      </c>
      <c r="F112" s="302"/>
      <c r="G112" s="302"/>
      <c r="H112" s="30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18</v>
      </c>
      <c r="D114" s="32"/>
      <c r="E114" s="32"/>
      <c r="F114" s="25" t="str">
        <f>F12</f>
        <v>Košice, Sídlisko KVP</v>
      </c>
      <c r="G114" s="32"/>
      <c r="H114" s="32"/>
      <c r="I114" s="27" t="s">
        <v>20</v>
      </c>
      <c r="J114" s="55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25.7" customHeight="1">
      <c r="A116" s="32"/>
      <c r="B116" s="33"/>
      <c r="C116" s="27" t="s">
        <v>21</v>
      </c>
      <c r="D116" s="32"/>
      <c r="E116" s="32"/>
      <c r="F116" s="25" t="str">
        <f>E15</f>
        <v>Mestská časť Košice - Sídlisko KVP</v>
      </c>
      <c r="G116" s="32"/>
      <c r="H116" s="32"/>
      <c r="I116" s="27" t="s">
        <v>26</v>
      </c>
      <c r="J116" s="30" t="str">
        <f>E21</f>
        <v>ARZ architektonické štúdio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5.2" customHeight="1">
      <c r="A117" s="32"/>
      <c r="B117" s="33"/>
      <c r="C117" s="27" t="s">
        <v>25</v>
      </c>
      <c r="D117" s="32"/>
      <c r="E117" s="32"/>
      <c r="F117" s="25"/>
      <c r="G117" s="32"/>
      <c r="H117" s="32"/>
      <c r="I117" s="27" t="s">
        <v>29</v>
      </c>
      <c r="J117" s="30" t="str">
        <f>E24</f>
        <v xml:space="preserve"> 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0.3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11" customFormat="1" ht="29.25" customHeight="1">
      <c r="A119" s="125"/>
      <c r="B119" s="126"/>
      <c r="C119" s="127" t="s">
        <v>153</v>
      </c>
      <c r="D119" s="128" t="s">
        <v>57</v>
      </c>
      <c r="E119" s="128" t="s">
        <v>53</v>
      </c>
      <c r="F119" s="128" t="s">
        <v>54</v>
      </c>
      <c r="G119" s="128" t="s">
        <v>154</v>
      </c>
      <c r="H119" s="128" t="s">
        <v>155</v>
      </c>
      <c r="I119" s="128" t="s">
        <v>156</v>
      </c>
      <c r="J119" s="129" t="s">
        <v>139</v>
      </c>
      <c r="K119" s="130" t="s">
        <v>157</v>
      </c>
      <c r="L119" s="131"/>
      <c r="M119" s="62" t="s">
        <v>1</v>
      </c>
      <c r="N119" s="63" t="s">
        <v>36</v>
      </c>
      <c r="O119" s="63" t="s">
        <v>158</v>
      </c>
      <c r="P119" s="63" t="s">
        <v>159</v>
      </c>
      <c r="Q119" s="63" t="s">
        <v>160</v>
      </c>
      <c r="R119" s="63" t="s">
        <v>161</v>
      </c>
      <c r="S119" s="63" t="s">
        <v>162</v>
      </c>
      <c r="T119" s="64" t="s">
        <v>163</v>
      </c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</row>
    <row r="120" spans="1:65" s="2" customFormat="1" ht="22.9" customHeight="1">
      <c r="A120" s="32"/>
      <c r="B120" s="33"/>
      <c r="C120" s="69" t="s">
        <v>140</v>
      </c>
      <c r="D120" s="32"/>
      <c r="E120" s="32"/>
      <c r="F120" s="32"/>
      <c r="G120" s="32"/>
      <c r="H120" s="32"/>
      <c r="I120" s="32"/>
      <c r="J120" s="132">
        <f>BK120</f>
        <v>0</v>
      </c>
      <c r="K120" s="32"/>
      <c r="L120" s="33"/>
      <c r="M120" s="65"/>
      <c r="N120" s="56"/>
      <c r="O120" s="66"/>
      <c r="P120" s="133">
        <f>P121+P133</f>
        <v>0</v>
      </c>
      <c r="Q120" s="66"/>
      <c r="R120" s="133">
        <f>R121+R133</f>
        <v>0</v>
      </c>
      <c r="S120" s="66"/>
      <c r="T120" s="134">
        <f>T121+T133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71</v>
      </c>
      <c r="AU120" s="17" t="s">
        <v>141</v>
      </c>
      <c r="BK120" s="135">
        <f>BK121+BK133</f>
        <v>0</v>
      </c>
    </row>
    <row r="121" spans="1:65" s="12" customFormat="1" ht="25.9" customHeight="1">
      <c r="B121" s="136"/>
      <c r="D121" s="137" t="s">
        <v>71</v>
      </c>
      <c r="E121" s="138" t="s">
        <v>164</v>
      </c>
      <c r="F121" s="138" t="s">
        <v>165</v>
      </c>
      <c r="I121" s="139"/>
      <c r="J121" s="140">
        <f>BK121</f>
        <v>0</v>
      </c>
      <c r="L121" s="136"/>
      <c r="M121" s="141"/>
      <c r="N121" s="142"/>
      <c r="O121" s="142"/>
      <c r="P121" s="143">
        <f>P122+P124</f>
        <v>0</v>
      </c>
      <c r="Q121" s="142"/>
      <c r="R121" s="143">
        <f>R122+R124</f>
        <v>0</v>
      </c>
      <c r="S121" s="142"/>
      <c r="T121" s="144">
        <f>T122+T124</f>
        <v>0</v>
      </c>
      <c r="AR121" s="137" t="s">
        <v>79</v>
      </c>
      <c r="AT121" s="145" t="s">
        <v>71</v>
      </c>
      <c r="AU121" s="145" t="s">
        <v>72</v>
      </c>
      <c r="AY121" s="137" t="s">
        <v>166</v>
      </c>
      <c r="BK121" s="146">
        <f>BK122+BK124</f>
        <v>0</v>
      </c>
    </row>
    <row r="122" spans="1:65" s="12" customFormat="1" ht="22.9" customHeight="1">
      <c r="B122" s="136"/>
      <c r="D122" s="137" t="s">
        <v>71</v>
      </c>
      <c r="E122" s="147" t="s">
        <v>79</v>
      </c>
      <c r="F122" s="147" t="s">
        <v>1330</v>
      </c>
      <c r="I122" s="139"/>
      <c r="J122" s="148">
        <f>BK122</f>
        <v>0</v>
      </c>
      <c r="L122" s="136"/>
      <c r="M122" s="141"/>
      <c r="N122" s="142"/>
      <c r="O122" s="142"/>
      <c r="P122" s="143">
        <f>P123</f>
        <v>0</v>
      </c>
      <c r="Q122" s="142"/>
      <c r="R122" s="143">
        <f>R123</f>
        <v>0</v>
      </c>
      <c r="S122" s="142"/>
      <c r="T122" s="144">
        <f>T123</f>
        <v>0</v>
      </c>
      <c r="AR122" s="137" t="s">
        <v>79</v>
      </c>
      <c r="AT122" s="145" t="s">
        <v>71</v>
      </c>
      <c r="AU122" s="145" t="s">
        <v>79</v>
      </c>
      <c r="AY122" s="137" t="s">
        <v>166</v>
      </c>
      <c r="BK122" s="146">
        <f>BK123</f>
        <v>0</v>
      </c>
    </row>
    <row r="123" spans="1:65" s="2" customFormat="1" ht="21.75" customHeight="1">
      <c r="A123" s="32"/>
      <c r="B123" s="149"/>
      <c r="C123" s="150" t="s">
        <v>79</v>
      </c>
      <c r="D123" s="150" t="s">
        <v>169</v>
      </c>
      <c r="E123" s="151" t="s">
        <v>1331</v>
      </c>
      <c r="F123" s="152" t="s">
        <v>1332</v>
      </c>
      <c r="G123" s="153" t="s">
        <v>1006</v>
      </c>
      <c r="H123" s="154">
        <v>8</v>
      </c>
      <c r="I123" s="155"/>
      <c r="J123" s="156">
        <f>ROUND(I123*H123,2)</f>
        <v>0</v>
      </c>
      <c r="K123" s="157"/>
      <c r="L123" s="33"/>
      <c r="M123" s="158" t="s">
        <v>1</v>
      </c>
      <c r="N123" s="159" t="s">
        <v>38</v>
      </c>
      <c r="O123" s="58"/>
      <c r="P123" s="160">
        <f>O123*H123</f>
        <v>0</v>
      </c>
      <c r="Q123" s="160">
        <v>0</v>
      </c>
      <c r="R123" s="160">
        <f>Q123*H123</f>
        <v>0</v>
      </c>
      <c r="S123" s="160">
        <v>0</v>
      </c>
      <c r="T123" s="161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62" t="s">
        <v>173</v>
      </c>
      <c r="AT123" s="162" t="s">
        <v>169</v>
      </c>
      <c r="AU123" s="162" t="s">
        <v>84</v>
      </c>
      <c r="AY123" s="17" t="s">
        <v>166</v>
      </c>
      <c r="BE123" s="163">
        <f>IF(N123="základná",J123,0)</f>
        <v>0</v>
      </c>
      <c r="BF123" s="163">
        <f>IF(N123="znížená",J123,0)</f>
        <v>0</v>
      </c>
      <c r="BG123" s="163">
        <f>IF(N123="zákl. prenesená",J123,0)</f>
        <v>0</v>
      </c>
      <c r="BH123" s="163">
        <f>IF(N123="zníž. prenesená",J123,0)</f>
        <v>0</v>
      </c>
      <c r="BI123" s="163">
        <f>IF(N123="nulová",J123,0)</f>
        <v>0</v>
      </c>
      <c r="BJ123" s="17" t="s">
        <v>84</v>
      </c>
      <c r="BK123" s="163">
        <f>ROUND(I123*H123,2)</f>
        <v>0</v>
      </c>
      <c r="BL123" s="17" t="s">
        <v>173</v>
      </c>
      <c r="BM123" s="162" t="s">
        <v>84</v>
      </c>
    </row>
    <row r="124" spans="1:65" s="12" customFormat="1" ht="22.9" customHeight="1">
      <c r="B124" s="136"/>
      <c r="D124" s="137" t="s">
        <v>71</v>
      </c>
      <c r="E124" s="147" t="s">
        <v>211</v>
      </c>
      <c r="F124" s="147" t="s">
        <v>1333</v>
      </c>
      <c r="I124" s="139"/>
      <c r="J124" s="148">
        <f>BK124</f>
        <v>0</v>
      </c>
      <c r="L124" s="136"/>
      <c r="M124" s="141"/>
      <c r="N124" s="142"/>
      <c r="O124" s="142"/>
      <c r="P124" s="143">
        <f>SUM(P125:P132)</f>
        <v>0</v>
      </c>
      <c r="Q124" s="142"/>
      <c r="R124" s="143">
        <f>SUM(R125:R132)</f>
        <v>0</v>
      </c>
      <c r="S124" s="142"/>
      <c r="T124" s="144">
        <f>SUM(T125:T132)</f>
        <v>0</v>
      </c>
      <c r="AR124" s="137" t="s">
        <v>79</v>
      </c>
      <c r="AT124" s="145" t="s">
        <v>71</v>
      </c>
      <c r="AU124" s="145" t="s">
        <v>79</v>
      </c>
      <c r="AY124" s="137" t="s">
        <v>166</v>
      </c>
      <c r="BK124" s="146">
        <f>SUM(BK125:BK132)</f>
        <v>0</v>
      </c>
    </row>
    <row r="125" spans="1:65" s="2" customFormat="1" ht="21.75" customHeight="1">
      <c r="A125" s="32"/>
      <c r="B125" s="149"/>
      <c r="C125" s="150" t="s">
        <v>84</v>
      </c>
      <c r="D125" s="150" t="s">
        <v>169</v>
      </c>
      <c r="E125" s="151" t="s">
        <v>1334</v>
      </c>
      <c r="F125" s="152" t="s">
        <v>1335</v>
      </c>
      <c r="G125" s="153" t="s">
        <v>238</v>
      </c>
      <c r="H125" s="154">
        <v>2</v>
      </c>
      <c r="I125" s="155"/>
      <c r="J125" s="156">
        <f t="shared" ref="J125:J132" si="0">ROUND(I125*H125,2)</f>
        <v>0</v>
      </c>
      <c r="K125" s="157"/>
      <c r="L125" s="33"/>
      <c r="M125" s="158" t="s">
        <v>1</v>
      </c>
      <c r="N125" s="159" t="s">
        <v>38</v>
      </c>
      <c r="O125" s="58"/>
      <c r="P125" s="160">
        <f t="shared" ref="P125:P132" si="1">O125*H125</f>
        <v>0</v>
      </c>
      <c r="Q125" s="160">
        <v>0</v>
      </c>
      <c r="R125" s="160">
        <f t="shared" ref="R125:R132" si="2">Q125*H125</f>
        <v>0</v>
      </c>
      <c r="S125" s="160">
        <v>0</v>
      </c>
      <c r="T125" s="161">
        <f t="shared" ref="T125:T132" si="3"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62" t="s">
        <v>173</v>
      </c>
      <c r="AT125" s="162" t="s">
        <v>169</v>
      </c>
      <c r="AU125" s="162" t="s">
        <v>84</v>
      </c>
      <c r="AY125" s="17" t="s">
        <v>166</v>
      </c>
      <c r="BE125" s="163">
        <f t="shared" ref="BE125:BE132" si="4">IF(N125="základná",J125,0)</f>
        <v>0</v>
      </c>
      <c r="BF125" s="163">
        <f t="shared" ref="BF125:BF132" si="5">IF(N125="znížená",J125,0)</f>
        <v>0</v>
      </c>
      <c r="BG125" s="163">
        <f t="shared" ref="BG125:BG132" si="6">IF(N125="zákl. prenesená",J125,0)</f>
        <v>0</v>
      </c>
      <c r="BH125" s="163">
        <f t="shared" ref="BH125:BH132" si="7">IF(N125="zníž. prenesená",J125,0)</f>
        <v>0</v>
      </c>
      <c r="BI125" s="163">
        <f t="shared" ref="BI125:BI132" si="8">IF(N125="nulová",J125,0)</f>
        <v>0</v>
      </c>
      <c r="BJ125" s="17" t="s">
        <v>84</v>
      </c>
      <c r="BK125" s="163">
        <f t="shared" ref="BK125:BK132" si="9">ROUND(I125*H125,2)</f>
        <v>0</v>
      </c>
      <c r="BL125" s="17" t="s">
        <v>173</v>
      </c>
      <c r="BM125" s="162" t="s">
        <v>173</v>
      </c>
    </row>
    <row r="126" spans="1:65" s="2" customFormat="1" ht="21.75" customHeight="1">
      <c r="A126" s="32"/>
      <c r="B126" s="149"/>
      <c r="C126" s="191" t="s">
        <v>89</v>
      </c>
      <c r="D126" s="191" t="s">
        <v>463</v>
      </c>
      <c r="E126" s="192" t="s">
        <v>1336</v>
      </c>
      <c r="F126" s="193" t="s">
        <v>1337</v>
      </c>
      <c r="G126" s="194" t="s">
        <v>203</v>
      </c>
      <c r="H126" s="195">
        <v>2</v>
      </c>
      <c r="I126" s="196"/>
      <c r="J126" s="197">
        <f t="shared" si="0"/>
        <v>0</v>
      </c>
      <c r="K126" s="198"/>
      <c r="L126" s="199"/>
      <c r="M126" s="200" t="s">
        <v>1</v>
      </c>
      <c r="N126" s="201" t="s">
        <v>38</v>
      </c>
      <c r="O126" s="58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62" t="s">
        <v>211</v>
      </c>
      <c r="AT126" s="162" t="s">
        <v>463</v>
      </c>
      <c r="AU126" s="162" t="s">
        <v>84</v>
      </c>
      <c r="AY126" s="17" t="s">
        <v>166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7" t="s">
        <v>84</v>
      </c>
      <c r="BK126" s="163">
        <f t="shared" si="9"/>
        <v>0</v>
      </c>
      <c r="BL126" s="17" t="s">
        <v>173</v>
      </c>
      <c r="BM126" s="162" t="s">
        <v>200</v>
      </c>
    </row>
    <row r="127" spans="1:65" s="2" customFormat="1" ht="33" customHeight="1">
      <c r="A127" s="32"/>
      <c r="B127" s="149"/>
      <c r="C127" s="150" t="s">
        <v>173</v>
      </c>
      <c r="D127" s="150" t="s">
        <v>169</v>
      </c>
      <c r="E127" s="151" t="s">
        <v>1338</v>
      </c>
      <c r="F127" s="152" t="s">
        <v>1339</v>
      </c>
      <c r="G127" s="153" t="s">
        <v>203</v>
      </c>
      <c r="H127" s="154">
        <v>1</v>
      </c>
      <c r="I127" s="155"/>
      <c r="J127" s="156">
        <f t="shared" si="0"/>
        <v>0</v>
      </c>
      <c r="K127" s="157"/>
      <c r="L127" s="33"/>
      <c r="M127" s="158" t="s">
        <v>1</v>
      </c>
      <c r="N127" s="159" t="s">
        <v>38</v>
      </c>
      <c r="O127" s="58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62" t="s">
        <v>173</v>
      </c>
      <c r="AT127" s="162" t="s">
        <v>169</v>
      </c>
      <c r="AU127" s="162" t="s">
        <v>84</v>
      </c>
      <c r="AY127" s="17" t="s">
        <v>166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7" t="s">
        <v>84</v>
      </c>
      <c r="BK127" s="163">
        <f t="shared" si="9"/>
        <v>0</v>
      </c>
      <c r="BL127" s="17" t="s">
        <v>173</v>
      </c>
      <c r="BM127" s="162" t="s">
        <v>211</v>
      </c>
    </row>
    <row r="128" spans="1:65" s="2" customFormat="1" ht="33" customHeight="1">
      <c r="A128" s="32"/>
      <c r="B128" s="149"/>
      <c r="C128" s="191" t="s">
        <v>195</v>
      </c>
      <c r="D128" s="191" t="s">
        <v>463</v>
      </c>
      <c r="E128" s="192" t="s">
        <v>1340</v>
      </c>
      <c r="F128" s="193" t="s">
        <v>1341</v>
      </c>
      <c r="G128" s="194" t="s">
        <v>203</v>
      </c>
      <c r="H128" s="195">
        <v>1</v>
      </c>
      <c r="I128" s="196"/>
      <c r="J128" s="197">
        <f t="shared" si="0"/>
        <v>0</v>
      </c>
      <c r="K128" s="198"/>
      <c r="L128" s="199"/>
      <c r="M128" s="200" t="s">
        <v>1</v>
      </c>
      <c r="N128" s="201" t="s">
        <v>38</v>
      </c>
      <c r="O128" s="58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2" t="s">
        <v>211</v>
      </c>
      <c r="AT128" s="162" t="s">
        <v>463</v>
      </c>
      <c r="AU128" s="162" t="s">
        <v>84</v>
      </c>
      <c r="AY128" s="17" t="s">
        <v>166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7" t="s">
        <v>84</v>
      </c>
      <c r="BK128" s="163">
        <f t="shared" si="9"/>
        <v>0</v>
      </c>
      <c r="BL128" s="17" t="s">
        <v>173</v>
      </c>
      <c r="BM128" s="162" t="s">
        <v>216</v>
      </c>
    </row>
    <row r="129" spans="1:65" s="2" customFormat="1" ht="21.75" customHeight="1">
      <c r="A129" s="32"/>
      <c r="B129" s="149"/>
      <c r="C129" s="191" t="s">
        <v>200</v>
      </c>
      <c r="D129" s="191" t="s">
        <v>463</v>
      </c>
      <c r="E129" s="192" t="s">
        <v>1342</v>
      </c>
      <c r="F129" s="193" t="s">
        <v>1343</v>
      </c>
      <c r="G129" s="194" t="s">
        <v>238</v>
      </c>
      <c r="H129" s="195">
        <v>2</v>
      </c>
      <c r="I129" s="196"/>
      <c r="J129" s="197">
        <f t="shared" si="0"/>
        <v>0</v>
      </c>
      <c r="K129" s="198"/>
      <c r="L129" s="199"/>
      <c r="M129" s="200" t="s">
        <v>1</v>
      </c>
      <c r="N129" s="201" t="s">
        <v>38</v>
      </c>
      <c r="O129" s="58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2" t="s">
        <v>211</v>
      </c>
      <c r="AT129" s="162" t="s">
        <v>463</v>
      </c>
      <c r="AU129" s="162" t="s">
        <v>84</v>
      </c>
      <c r="AY129" s="17" t="s">
        <v>166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7" t="s">
        <v>84</v>
      </c>
      <c r="BK129" s="163">
        <f t="shared" si="9"/>
        <v>0</v>
      </c>
      <c r="BL129" s="17" t="s">
        <v>173</v>
      </c>
      <c r="BM129" s="162" t="s">
        <v>230</v>
      </c>
    </row>
    <row r="130" spans="1:65" s="2" customFormat="1" ht="21.75" customHeight="1">
      <c r="A130" s="32"/>
      <c r="B130" s="149"/>
      <c r="C130" s="191" t="s">
        <v>206</v>
      </c>
      <c r="D130" s="191" t="s">
        <v>463</v>
      </c>
      <c r="E130" s="192" t="s">
        <v>1344</v>
      </c>
      <c r="F130" s="193" t="s">
        <v>1345</v>
      </c>
      <c r="G130" s="194" t="s">
        <v>203</v>
      </c>
      <c r="H130" s="195">
        <v>1</v>
      </c>
      <c r="I130" s="196"/>
      <c r="J130" s="197">
        <f t="shared" si="0"/>
        <v>0</v>
      </c>
      <c r="K130" s="198"/>
      <c r="L130" s="199"/>
      <c r="M130" s="200" t="s">
        <v>1</v>
      </c>
      <c r="N130" s="201" t="s">
        <v>38</v>
      </c>
      <c r="O130" s="58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2" t="s">
        <v>211</v>
      </c>
      <c r="AT130" s="162" t="s">
        <v>463</v>
      </c>
      <c r="AU130" s="162" t="s">
        <v>84</v>
      </c>
      <c r="AY130" s="17" t="s">
        <v>166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7" t="s">
        <v>84</v>
      </c>
      <c r="BK130" s="163">
        <f t="shared" si="9"/>
        <v>0</v>
      </c>
      <c r="BL130" s="17" t="s">
        <v>173</v>
      </c>
      <c r="BM130" s="162" t="s">
        <v>242</v>
      </c>
    </row>
    <row r="131" spans="1:65" s="2" customFormat="1" ht="21.75" customHeight="1">
      <c r="A131" s="32"/>
      <c r="B131" s="149"/>
      <c r="C131" s="191" t="s">
        <v>211</v>
      </c>
      <c r="D131" s="191" t="s">
        <v>463</v>
      </c>
      <c r="E131" s="192" t="s">
        <v>1346</v>
      </c>
      <c r="F131" s="193" t="s">
        <v>1347</v>
      </c>
      <c r="G131" s="194" t="s">
        <v>203</v>
      </c>
      <c r="H131" s="195">
        <v>1</v>
      </c>
      <c r="I131" s="196"/>
      <c r="J131" s="197">
        <f t="shared" si="0"/>
        <v>0</v>
      </c>
      <c r="K131" s="198"/>
      <c r="L131" s="199"/>
      <c r="M131" s="200" t="s">
        <v>1</v>
      </c>
      <c r="N131" s="201" t="s">
        <v>38</v>
      </c>
      <c r="O131" s="58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211</v>
      </c>
      <c r="AT131" s="162" t="s">
        <v>463</v>
      </c>
      <c r="AU131" s="162" t="s">
        <v>84</v>
      </c>
      <c r="AY131" s="17" t="s">
        <v>166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84</v>
      </c>
      <c r="BK131" s="163">
        <f t="shared" si="9"/>
        <v>0</v>
      </c>
      <c r="BL131" s="17" t="s">
        <v>173</v>
      </c>
      <c r="BM131" s="162" t="s">
        <v>253</v>
      </c>
    </row>
    <row r="132" spans="1:65" s="2" customFormat="1" ht="16.5" customHeight="1">
      <c r="A132" s="32"/>
      <c r="B132" s="149"/>
      <c r="C132" s="191" t="s">
        <v>167</v>
      </c>
      <c r="D132" s="191" t="s">
        <v>463</v>
      </c>
      <c r="E132" s="192" t="s">
        <v>1348</v>
      </c>
      <c r="F132" s="193" t="s">
        <v>1349</v>
      </c>
      <c r="G132" s="194" t="s">
        <v>203</v>
      </c>
      <c r="H132" s="195">
        <v>1</v>
      </c>
      <c r="I132" s="196"/>
      <c r="J132" s="197">
        <f t="shared" si="0"/>
        <v>0</v>
      </c>
      <c r="K132" s="198"/>
      <c r="L132" s="199"/>
      <c r="M132" s="200" t="s">
        <v>1</v>
      </c>
      <c r="N132" s="201" t="s">
        <v>38</v>
      </c>
      <c r="O132" s="58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2" t="s">
        <v>211</v>
      </c>
      <c r="AT132" s="162" t="s">
        <v>463</v>
      </c>
      <c r="AU132" s="162" t="s">
        <v>84</v>
      </c>
      <c r="AY132" s="17" t="s">
        <v>166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84</v>
      </c>
      <c r="BK132" s="163">
        <f t="shared" si="9"/>
        <v>0</v>
      </c>
      <c r="BL132" s="17" t="s">
        <v>173</v>
      </c>
      <c r="BM132" s="162" t="s">
        <v>265</v>
      </c>
    </row>
    <row r="133" spans="1:65" s="12" customFormat="1" ht="25.9" customHeight="1">
      <c r="B133" s="136"/>
      <c r="D133" s="137" t="s">
        <v>71</v>
      </c>
      <c r="E133" s="138" t="s">
        <v>1350</v>
      </c>
      <c r="F133" s="138" t="s">
        <v>1351</v>
      </c>
      <c r="I133" s="139"/>
      <c r="J133" s="140">
        <f>BK133</f>
        <v>0</v>
      </c>
      <c r="L133" s="136"/>
      <c r="M133" s="141"/>
      <c r="N133" s="142"/>
      <c r="O133" s="142"/>
      <c r="P133" s="143">
        <f>SUM(P134:P135)</f>
        <v>0</v>
      </c>
      <c r="Q133" s="142"/>
      <c r="R133" s="143">
        <f>SUM(R134:R135)</f>
        <v>0</v>
      </c>
      <c r="S133" s="142"/>
      <c r="T133" s="144">
        <f>SUM(T134:T135)</f>
        <v>0</v>
      </c>
      <c r="AR133" s="137" t="s">
        <v>195</v>
      </c>
      <c r="AT133" s="145" t="s">
        <v>71</v>
      </c>
      <c r="AU133" s="145" t="s">
        <v>72</v>
      </c>
      <c r="AY133" s="137" t="s">
        <v>166</v>
      </c>
      <c r="BK133" s="146">
        <f>SUM(BK134:BK135)</f>
        <v>0</v>
      </c>
    </row>
    <row r="134" spans="1:65" s="2" customFormat="1" ht="33" customHeight="1">
      <c r="A134" s="32"/>
      <c r="B134" s="149"/>
      <c r="C134" s="150" t="s">
        <v>216</v>
      </c>
      <c r="D134" s="150" t="s">
        <v>169</v>
      </c>
      <c r="E134" s="151" t="s">
        <v>1352</v>
      </c>
      <c r="F134" s="152" t="s">
        <v>1353</v>
      </c>
      <c r="G134" s="153" t="s">
        <v>1354</v>
      </c>
      <c r="H134" s="154">
        <v>1</v>
      </c>
      <c r="I134" s="155"/>
      <c r="J134" s="156">
        <f>ROUND(I134*H134,2)</f>
        <v>0</v>
      </c>
      <c r="K134" s="157"/>
      <c r="L134" s="33"/>
      <c r="M134" s="158" t="s">
        <v>1</v>
      </c>
      <c r="N134" s="159" t="s">
        <v>38</v>
      </c>
      <c r="O134" s="58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173</v>
      </c>
      <c r="AT134" s="162" t="s">
        <v>169</v>
      </c>
      <c r="AU134" s="162" t="s">
        <v>79</v>
      </c>
      <c r="AY134" s="17" t="s">
        <v>166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7" t="s">
        <v>84</v>
      </c>
      <c r="BK134" s="163">
        <f>ROUND(I134*H134,2)</f>
        <v>0</v>
      </c>
      <c r="BL134" s="17" t="s">
        <v>173</v>
      </c>
      <c r="BM134" s="162" t="s">
        <v>7</v>
      </c>
    </row>
    <row r="135" spans="1:65" s="2" customFormat="1" ht="33" customHeight="1">
      <c r="A135" s="32"/>
      <c r="B135" s="149"/>
      <c r="C135" s="150" t="s">
        <v>225</v>
      </c>
      <c r="D135" s="150" t="s">
        <v>169</v>
      </c>
      <c r="E135" s="151" t="s">
        <v>1355</v>
      </c>
      <c r="F135" s="152" t="s">
        <v>1356</v>
      </c>
      <c r="G135" s="153" t="s">
        <v>1354</v>
      </c>
      <c r="H135" s="154">
        <v>1</v>
      </c>
      <c r="I135" s="155"/>
      <c r="J135" s="156">
        <f>ROUND(I135*H135,2)</f>
        <v>0</v>
      </c>
      <c r="K135" s="157"/>
      <c r="L135" s="33"/>
      <c r="M135" s="202" t="s">
        <v>1</v>
      </c>
      <c r="N135" s="203" t="s">
        <v>38</v>
      </c>
      <c r="O135" s="204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173</v>
      </c>
      <c r="AT135" s="162" t="s">
        <v>169</v>
      </c>
      <c r="AU135" s="162" t="s">
        <v>79</v>
      </c>
      <c r="AY135" s="17" t="s">
        <v>166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7" t="s">
        <v>84</v>
      </c>
      <c r="BK135" s="163">
        <f>ROUND(I135*H135,2)</f>
        <v>0</v>
      </c>
      <c r="BL135" s="17" t="s">
        <v>173</v>
      </c>
      <c r="BM135" s="162" t="s">
        <v>284</v>
      </c>
    </row>
    <row r="136" spans="1:65" s="2" customFormat="1" ht="6.95" customHeight="1">
      <c r="A136" s="32"/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33"/>
      <c r="M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</sheetData>
  <autoFilter ref="C119:K135" xr:uid="{00000000-0009-0000-0000-00000B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BM122"/>
  <sheetViews>
    <sheetView showGridLines="0" workbookViewId="0">
      <selection activeCell="F115" sqref="F1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123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2" customFormat="1" ht="12" hidden="1" customHeight="1">
      <c r="A8" s="32"/>
      <c r="B8" s="33"/>
      <c r="C8" s="32"/>
      <c r="D8" s="27" t="s">
        <v>131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hidden="1" customHeight="1">
      <c r="A9" s="32"/>
      <c r="B9" s="33"/>
      <c r="C9" s="32"/>
      <c r="D9" s="32"/>
      <c r="E9" s="295" t="s">
        <v>1357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hidden="1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5">
        <f>'Rekapitulácia stavby'!AN8</f>
        <v>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21</v>
      </c>
      <c r="E14" s="32"/>
      <c r="F14" s="32"/>
      <c r="G14" s="32"/>
      <c r="H14" s="32"/>
      <c r="I14" s="27" t="s">
        <v>22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hidden="1" customHeight="1">
      <c r="A15" s="32"/>
      <c r="B15" s="33"/>
      <c r="C15" s="32"/>
      <c r="D15" s="32"/>
      <c r="E15" s="25" t="s">
        <v>23</v>
      </c>
      <c r="F15" s="32"/>
      <c r="G15" s="32"/>
      <c r="H15" s="32"/>
      <c r="I15" s="27" t="s">
        <v>24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hidden="1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27" t="s">
        <v>22</v>
      </c>
      <c r="J17" s="28">
        <f>'Rekapitulácia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hidden="1" customHeight="1">
      <c r="A18" s="32"/>
      <c r="B18" s="33"/>
      <c r="C18" s="32"/>
      <c r="D18" s="32"/>
      <c r="E18" s="303">
        <f>'Rekapitulácia stavby'!E14</f>
        <v>0</v>
      </c>
      <c r="F18" s="282"/>
      <c r="G18" s="282"/>
      <c r="H18" s="282"/>
      <c r="I18" s="27" t="s">
        <v>24</v>
      </c>
      <c r="J18" s="28">
        <f>'Rekapitulácia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hidden="1" customHeight="1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22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hidden="1" customHeight="1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24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hidden="1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27" t="s">
        <v>22</v>
      </c>
      <c r="J23" s="25" t="str">
        <f>IF('Rekapitulácia stavby'!AN19="","",'Rekapitulácia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hidden="1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24</v>
      </c>
      <c r="J24" s="25" t="str">
        <f>IF('Rekapitulácia stavby'!AN20="","",'Rekapitulácia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hidden="1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hidden="1" customHeight="1">
      <c r="A27" s="100"/>
      <c r="B27" s="101"/>
      <c r="C27" s="100"/>
      <c r="D27" s="100"/>
      <c r="E27" s="286" t="s">
        <v>1</v>
      </c>
      <c r="F27" s="286"/>
      <c r="G27" s="286"/>
      <c r="H27" s="286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hidden="1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32"/>
      <c r="J30" s="71">
        <f>ROUND(J118,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hidden="1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99" t="s">
        <v>36</v>
      </c>
      <c r="E33" s="27" t="s">
        <v>37</v>
      </c>
      <c r="F33" s="104">
        <f>ROUND((SUM(BE118:BE121)),  2)</f>
        <v>0</v>
      </c>
      <c r="G33" s="32"/>
      <c r="H33" s="32"/>
      <c r="I33" s="105">
        <v>0.2</v>
      </c>
      <c r="J33" s="104">
        <f>ROUND(((SUM(BE118:BE121))*I33),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38</v>
      </c>
      <c r="F34" s="104">
        <f>ROUND((SUM(BF118:BF121)),  2)</f>
        <v>0</v>
      </c>
      <c r="G34" s="32"/>
      <c r="H34" s="32"/>
      <c r="I34" s="105">
        <v>0.2</v>
      </c>
      <c r="J34" s="104">
        <f>ROUND(((SUM(BF118:BF121))*I34),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4">
        <f>ROUND((SUM(BG118:BG121)),  2)</f>
        <v>0</v>
      </c>
      <c r="G35" s="32"/>
      <c r="H35" s="32"/>
      <c r="I35" s="105">
        <v>0.2</v>
      </c>
      <c r="J35" s="104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4">
        <f>ROUND((SUM(BH118:BH121)),  2)</f>
        <v>0</v>
      </c>
      <c r="G36" s="32"/>
      <c r="H36" s="32"/>
      <c r="I36" s="105">
        <v>0.2</v>
      </c>
      <c r="J36" s="104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4">
        <f>ROUND((SUM(BI118:BI121)),  2)</f>
        <v>0</v>
      </c>
      <c r="G37" s="32"/>
      <c r="H37" s="32"/>
      <c r="I37" s="105">
        <v>0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hidden="1" customHeight="1">
      <c r="A39" s="32"/>
      <c r="B39" s="33"/>
      <c r="C39" s="106"/>
      <c r="D39" s="107" t="s">
        <v>42</v>
      </c>
      <c r="E39" s="60"/>
      <c r="F39" s="60"/>
      <c r="G39" s="108" t="s">
        <v>43</v>
      </c>
      <c r="H39" s="109" t="s">
        <v>44</v>
      </c>
      <c r="I39" s="60"/>
      <c r="J39" s="110">
        <f>SUM(J30:J37)</f>
        <v>0</v>
      </c>
      <c r="K39" s="111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hidden="1" customHeight="1">
      <c r="B41" s="20"/>
      <c r="L41" s="20"/>
    </row>
    <row r="42" spans="1:31" s="1" customFormat="1" ht="14.45" hidden="1" customHeight="1">
      <c r="B42" s="20"/>
      <c r="L42" s="20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47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131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95" t="str">
        <f>E9</f>
        <v>SO-05 - Výmena RIS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18</v>
      </c>
      <c r="D89" s="32"/>
      <c r="E89" s="32"/>
      <c r="F89" s="25" t="str">
        <f>F12</f>
        <v>Košice, Sídlisko KVP</v>
      </c>
      <c r="G89" s="32"/>
      <c r="H89" s="32"/>
      <c r="I89" s="27" t="s">
        <v>20</v>
      </c>
      <c r="J89" s="55">
        <f>IF(J12="","",J12)</f>
        <v>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hidden="1" customHeight="1">
      <c r="A91" s="32"/>
      <c r="B91" s="33"/>
      <c r="C91" s="27" t="s">
        <v>21</v>
      </c>
      <c r="D91" s="32"/>
      <c r="E91" s="32"/>
      <c r="F91" s="25" t="str">
        <f>E15</f>
        <v>Mestská časť Košice - Sídlisko KVP</v>
      </c>
      <c r="G91" s="32"/>
      <c r="H91" s="32"/>
      <c r="I91" s="27" t="s">
        <v>26</v>
      </c>
      <c r="J91" s="30" t="str">
        <f>E21</f>
        <v>ARZ architektonické štúdio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hidden="1" customHeight="1">
      <c r="A92" s="32"/>
      <c r="B92" s="33"/>
      <c r="C92" s="27" t="s">
        <v>25</v>
      </c>
      <c r="D92" s="32"/>
      <c r="E92" s="32"/>
      <c r="F92" s="25">
        <f>IF(E18="","",E18)</f>
        <v>0</v>
      </c>
      <c r="G92" s="32"/>
      <c r="H92" s="32"/>
      <c r="I92" s="27" t="s">
        <v>29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14" t="s">
        <v>138</v>
      </c>
      <c r="D94" s="106"/>
      <c r="E94" s="106"/>
      <c r="F94" s="106"/>
      <c r="G94" s="106"/>
      <c r="H94" s="106"/>
      <c r="I94" s="106"/>
      <c r="J94" s="115" t="s">
        <v>139</v>
      </c>
      <c r="K94" s="106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hidden="1" customHeight="1">
      <c r="A96" s="32"/>
      <c r="B96" s="33"/>
      <c r="C96" s="116" t="s">
        <v>140</v>
      </c>
      <c r="D96" s="32"/>
      <c r="E96" s="32"/>
      <c r="F96" s="32"/>
      <c r="G96" s="32"/>
      <c r="H96" s="32"/>
      <c r="I96" s="32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141</v>
      </c>
    </row>
    <row r="97" spans="1:31" s="9" customFormat="1" ht="24.95" hidden="1" customHeight="1">
      <c r="B97" s="117"/>
      <c r="D97" s="118" t="s">
        <v>1318</v>
      </c>
      <c r="E97" s="119"/>
      <c r="F97" s="119"/>
      <c r="G97" s="119"/>
      <c r="H97" s="119"/>
      <c r="I97" s="119"/>
      <c r="J97" s="120">
        <f>J119</f>
        <v>0</v>
      </c>
      <c r="L97" s="117"/>
    </row>
    <row r="98" spans="1:31" s="10" customFormat="1" ht="19.899999999999999" hidden="1" customHeight="1">
      <c r="B98" s="121"/>
      <c r="D98" s="122" t="s">
        <v>1319</v>
      </c>
      <c r="E98" s="123"/>
      <c r="F98" s="123"/>
      <c r="G98" s="123"/>
      <c r="H98" s="123"/>
      <c r="I98" s="123"/>
      <c r="J98" s="124">
        <f>J120</f>
        <v>0</v>
      </c>
      <c r="L98" s="121"/>
    </row>
    <row r="99" spans="1:31" s="2" customFormat="1" ht="21.7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hidden="1" customHeight="1">
      <c r="A100" s="32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hidden="1"/>
    <row r="102" spans="1:31" hidden="1"/>
    <row r="103" spans="1:31" hidden="1"/>
    <row r="104" spans="1:31" s="2" customFormat="1" ht="6.95" customHeight="1">
      <c r="A104" s="32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152</v>
      </c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14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99" t="str">
        <f>E7</f>
        <v>Džemo  - Komunitná kaviareň</v>
      </c>
      <c r="F108" s="300"/>
      <c r="G108" s="300"/>
      <c r="H108" s="300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131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95" t="str">
        <f>E9</f>
        <v>SO-05 - Výmena RIS</v>
      </c>
      <c r="F110" s="302"/>
      <c r="G110" s="302"/>
      <c r="H110" s="30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18</v>
      </c>
      <c r="D112" s="32"/>
      <c r="E112" s="32"/>
      <c r="F112" s="25" t="str">
        <f>F12</f>
        <v>Košice, Sídlisko KVP</v>
      </c>
      <c r="G112" s="32"/>
      <c r="H112" s="32"/>
      <c r="I112" s="27" t="s">
        <v>20</v>
      </c>
      <c r="J112" s="55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25.7" customHeight="1">
      <c r="A114" s="32"/>
      <c r="B114" s="33"/>
      <c r="C114" s="27" t="s">
        <v>21</v>
      </c>
      <c r="D114" s="32"/>
      <c r="E114" s="32"/>
      <c r="F114" s="25" t="str">
        <f>E15</f>
        <v>Mestská časť Košice - Sídlisko KVP</v>
      </c>
      <c r="G114" s="32"/>
      <c r="H114" s="32"/>
      <c r="I114" s="27" t="s">
        <v>26</v>
      </c>
      <c r="J114" s="30" t="str">
        <f>E21</f>
        <v>ARZ architektonické štúdio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25</v>
      </c>
      <c r="D115" s="32"/>
      <c r="E115" s="32"/>
      <c r="F115" s="25"/>
      <c r="G115" s="32"/>
      <c r="H115" s="32"/>
      <c r="I115" s="27" t="s">
        <v>29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25"/>
      <c r="B117" s="126"/>
      <c r="C117" s="127" t="s">
        <v>153</v>
      </c>
      <c r="D117" s="128" t="s">
        <v>57</v>
      </c>
      <c r="E117" s="128" t="s">
        <v>53</v>
      </c>
      <c r="F117" s="128" t="s">
        <v>54</v>
      </c>
      <c r="G117" s="128" t="s">
        <v>154</v>
      </c>
      <c r="H117" s="128" t="s">
        <v>155</v>
      </c>
      <c r="I117" s="128" t="s">
        <v>156</v>
      </c>
      <c r="J117" s="129" t="s">
        <v>139</v>
      </c>
      <c r="K117" s="130" t="s">
        <v>157</v>
      </c>
      <c r="L117" s="131"/>
      <c r="M117" s="62" t="s">
        <v>1</v>
      </c>
      <c r="N117" s="63" t="s">
        <v>36</v>
      </c>
      <c r="O117" s="63" t="s">
        <v>158</v>
      </c>
      <c r="P117" s="63" t="s">
        <v>159</v>
      </c>
      <c r="Q117" s="63" t="s">
        <v>160</v>
      </c>
      <c r="R117" s="63" t="s">
        <v>161</v>
      </c>
      <c r="S117" s="63" t="s">
        <v>162</v>
      </c>
      <c r="T117" s="64" t="s">
        <v>163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</row>
    <row r="118" spans="1:65" s="2" customFormat="1" ht="22.9" customHeight="1">
      <c r="A118" s="32"/>
      <c r="B118" s="33"/>
      <c r="C118" s="69" t="s">
        <v>140</v>
      </c>
      <c r="D118" s="32"/>
      <c r="E118" s="32"/>
      <c r="F118" s="32"/>
      <c r="G118" s="32"/>
      <c r="H118" s="32"/>
      <c r="I118" s="32"/>
      <c r="J118" s="132">
        <f>BK118</f>
        <v>0</v>
      </c>
      <c r="K118" s="32"/>
      <c r="L118" s="33"/>
      <c r="M118" s="65"/>
      <c r="N118" s="56"/>
      <c r="O118" s="66"/>
      <c r="P118" s="133">
        <f>P119</f>
        <v>0</v>
      </c>
      <c r="Q118" s="66"/>
      <c r="R118" s="133">
        <f>R119</f>
        <v>0</v>
      </c>
      <c r="S118" s="66"/>
      <c r="T118" s="134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71</v>
      </c>
      <c r="AU118" s="17" t="s">
        <v>141</v>
      </c>
      <c r="BK118" s="135">
        <f>BK119</f>
        <v>0</v>
      </c>
    </row>
    <row r="119" spans="1:65" s="12" customFormat="1" ht="25.9" customHeight="1">
      <c r="B119" s="136"/>
      <c r="D119" s="137" t="s">
        <v>71</v>
      </c>
      <c r="E119" s="138" t="s">
        <v>463</v>
      </c>
      <c r="F119" s="138" t="s">
        <v>1320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89</v>
      </c>
      <c r="AT119" s="145" t="s">
        <v>71</v>
      </c>
      <c r="AU119" s="145" t="s">
        <v>72</v>
      </c>
      <c r="AY119" s="137" t="s">
        <v>166</v>
      </c>
      <c r="BK119" s="146">
        <f>BK120</f>
        <v>0</v>
      </c>
    </row>
    <row r="120" spans="1:65" s="12" customFormat="1" ht="22.9" customHeight="1">
      <c r="B120" s="136"/>
      <c r="D120" s="137" t="s">
        <v>71</v>
      </c>
      <c r="E120" s="147" t="s">
        <v>1321</v>
      </c>
      <c r="F120" s="147" t="s">
        <v>1322</v>
      </c>
      <c r="I120" s="139"/>
      <c r="J120" s="148">
        <f>BK120</f>
        <v>0</v>
      </c>
      <c r="L120" s="136"/>
      <c r="M120" s="141"/>
      <c r="N120" s="142"/>
      <c r="O120" s="142"/>
      <c r="P120" s="143">
        <f>P121</f>
        <v>0</v>
      </c>
      <c r="Q120" s="142"/>
      <c r="R120" s="143">
        <f>R121</f>
        <v>0</v>
      </c>
      <c r="S120" s="142"/>
      <c r="T120" s="144">
        <f>T121</f>
        <v>0</v>
      </c>
      <c r="AR120" s="137" t="s">
        <v>89</v>
      </c>
      <c r="AT120" s="145" t="s">
        <v>71</v>
      </c>
      <c r="AU120" s="145" t="s">
        <v>79</v>
      </c>
      <c r="AY120" s="137" t="s">
        <v>166</v>
      </c>
      <c r="BK120" s="146">
        <f>BK121</f>
        <v>0</v>
      </c>
    </row>
    <row r="121" spans="1:65" s="2" customFormat="1" ht="16.5" customHeight="1">
      <c r="A121" s="32"/>
      <c r="B121" s="149"/>
      <c r="C121" s="150" t="s">
        <v>79</v>
      </c>
      <c r="D121" s="150" t="s">
        <v>169</v>
      </c>
      <c r="E121" s="151" t="s">
        <v>1358</v>
      </c>
      <c r="F121" s="152" t="s">
        <v>1359</v>
      </c>
      <c r="G121" s="153" t="s">
        <v>747</v>
      </c>
      <c r="H121" s="154">
        <v>1</v>
      </c>
      <c r="I121" s="155"/>
      <c r="J121" s="156">
        <f>ROUND(I121*H121,2)</f>
        <v>0</v>
      </c>
      <c r="K121" s="157"/>
      <c r="L121" s="33"/>
      <c r="M121" s="202" t="s">
        <v>1</v>
      </c>
      <c r="N121" s="203" t="s">
        <v>38</v>
      </c>
      <c r="O121" s="204"/>
      <c r="P121" s="205">
        <f>O121*H121</f>
        <v>0</v>
      </c>
      <c r="Q121" s="205">
        <v>0</v>
      </c>
      <c r="R121" s="205">
        <f>Q121*H121</f>
        <v>0</v>
      </c>
      <c r="S121" s="205">
        <v>0</v>
      </c>
      <c r="T121" s="206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62" t="s">
        <v>1098</v>
      </c>
      <c r="AT121" s="162" t="s">
        <v>169</v>
      </c>
      <c r="AU121" s="162" t="s">
        <v>84</v>
      </c>
      <c r="AY121" s="17" t="s">
        <v>166</v>
      </c>
      <c r="BE121" s="163">
        <f>IF(N121="základná",J121,0)</f>
        <v>0</v>
      </c>
      <c r="BF121" s="163">
        <f>IF(N121="znížená",J121,0)</f>
        <v>0</v>
      </c>
      <c r="BG121" s="163">
        <f>IF(N121="zákl. prenesená",J121,0)</f>
        <v>0</v>
      </c>
      <c r="BH121" s="163">
        <f>IF(N121="zníž. prenesená",J121,0)</f>
        <v>0</v>
      </c>
      <c r="BI121" s="163">
        <f>IF(N121="nulová",J121,0)</f>
        <v>0</v>
      </c>
      <c r="BJ121" s="17" t="s">
        <v>84</v>
      </c>
      <c r="BK121" s="163">
        <f>ROUND(I121*H121,2)</f>
        <v>0</v>
      </c>
      <c r="BL121" s="17" t="s">
        <v>1098</v>
      </c>
      <c r="BM121" s="162" t="s">
        <v>1360</v>
      </c>
    </row>
    <row r="122" spans="1:65" s="2" customFormat="1" ht="6.95" customHeight="1">
      <c r="A122" s="32"/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3"/>
      <c r="M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</sheetData>
  <autoFilter ref="C117:K121" xr:uid="{00000000-0009-0000-0000-00000C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BAEE-7E15-4994-B939-BDE4C6ECDE46}">
  <dimension ref="A1:H158"/>
  <sheetViews>
    <sheetView zoomScaleNormal="100" workbookViewId="0">
      <selection activeCell="L30" sqref="L30"/>
    </sheetView>
  </sheetViews>
  <sheetFormatPr defaultRowHeight="12.75"/>
  <cols>
    <col min="1" max="1" width="4.83203125" style="220" customWidth="1"/>
    <col min="2" max="2" width="11.6640625" style="220" customWidth="1"/>
    <col min="3" max="3" width="51.6640625" style="220" customWidth="1"/>
    <col min="4" max="4" width="6.1640625" style="220" customWidth="1"/>
    <col min="5" max="5" width="6.33203125" style="220" customWidth="1"/>
    <col min="6" max="6" width="11.5" style="245" customWidth="1"/>
    <col min="7" max="7" width="16" style="245" customWidth="1"/>
    <col min="8" max="8" width="16" style="220" customWidth="1"/>
    <col min="9" max="256" width="9.33203125" style="220"/>
    <col min="257" max="257" width="4.83203125" style="220" customWidth="1"/>
    <col min="258" max="258" width="11.6640625" style="220" customWidth="1"/>
    <col min="259" max="259" width="51.6640625" style="220" customWidth="1"/>
    <col min="260" max="260" width="6.1640625" style="220" customWidth="1"/>
    <col min="261" max="261" width="6.33203125" style="220" customWidth="1"/>
    <col min="262" max="262" width="11.5" style="220" customWidth="1"/>
    <col min="263" max="264" width="16" style="220" customWidth="1"/>
    <col min="265" max="512" width="9.33203125" style="220"/>
    <col min="513" max="513" width="4.83203125" style="220" customWidth="1"/>
    <col min="514" max="514" width="11.6640625" style="220" customWidth="1"/>
    <col min="515" max="515" width="51.6640625" style="220" customWidth="1"/>
    <col min="516" max="516" width="6.1640625" style="220" customWidth="1"/>
    <col min="517" max="517" width="6.33203125" style="220" customWidth="1"/>
    <col min="518" max="518" width="11.5" style="220" customWidth="1"/>
    <col min="519" max="520" width="16" style="220" customWidth="1"/>
    <col min="521" max="768" width="9.33203125" style="220"/>
    <col min="769" max="769" width="4.83203125" style="220" customWidth="1"/>
    <col min="770" max="770" width="11.6640625" style="220" customWidth="1"/>
    <col min="771" max="771" width="51.6640625" style="220" customWidth="1"/>
    <col min="772" max="772" width="6.1640625" style="220" customWidth="1"/>
    <col min="773" max="773" width="6.33203125" style="220" customWidth="1"/>
    <col min="774" max="774" width="11.5" style="220" customWidth="1"/>
    <col min="775" max="776" width="16" style="220" customWidth="1"/>
    <col min="777" max="1024" width="9.33203125" style="220"/>
    <col min="1025" max="1025" width="4.83203125" style="220" customWidth="1"/>
    <col min="1026" max="1026" width="11.6640625" style="220" customWidth="1"/>
    <col min="1027" max="1027" width="51.6640625" style="220" customWidth="1"/>
    <col min="1028" max="1028" width="6.1640625" style="220" customWidth="1"/>
    <col min="1029" max="1029" width="6.33203125" style="220" customWidth="1"/>
    <col min="1030" max="1030" width="11.5" style="220" customWidth="1"/>
    <col min="1031" max="1032" width="16" style="220" customWidth="1"/>
    <col min="1033" max="1280" width="9.33203125" style="220"/>
    <col min="1281" max="1281" width="4.83203125" style="220" customWidth="1"/>
    <col min="1282" max="1282" width="11.6640625" style="220" customWidth="1"/>
    <col min="1283" max="1283" width="51.6640625" style="220" customWidth="1"/>
    <col min="1284" max="1284" width="6.1640625" style="220" customWidth="1"/>
    <col min="1285" max="1285" width="6.33203125" style="220" customWidth="1"/>
    <col min="1286" max="1286" width="11.5" style="220" customWidth="1"/>
    <col min="1287" max="1288" width="16" style="220" customWidth="1"/>
    <col min="1289" max="1536" width="9.33203125" style="220"/>
    <col min="1537" max="1537" width="4.83203125" style="220" customWidth="1"/>
    <col min="1538" max="1538" width="11.6640625" style="220" customWidth="1"/>
    <col min="1539" max="1539" width="51.6640625" style="220" customWidth="1"/>
    <col min="1540" max="1540" width="6.1640625" style="220" customWidth="1"/>
    <col min="1541" max="1541" width="6.33203125" style="220" customWidth="1"/>
    <col min="1542" max="1542" width="11.5" style="220" customWidth="1"/>
    <col min="1543" max="1544" width="16" style="220" customWidth="1"/>
    <col min="1545" max="1792" width="9.33203125" style="220"/>
    <col min="1793" max="1793" width="4.83203125" style="220" customWidth="1"/>
    <col min="1794" max="1794" width="11.6640625" style="220" customWidth="1"/>
    <col min="1795" max="1795" width="51.6640625" style="220" customWidth="1"/>
    <col min="1796" max="1796" width="6.1640625" style="220" customWidth="1"/>
    <col min="1797" max="1797" width="6.33203125" style="220" customWidth="1"/>
    <col min="1798" max="1798" width="11.5" style="220" customWidth="1"/>
    <col min="1799" max="1800" width="16" style="220" customWidth="1"/>
    <col min="1801" max="2048" width="9.33203125" style="220"/>
    <col min="2049" max="2049" width="4.83203125" style="220" customWidth="1"/>
    <col min="2050" max="2050" width="11.6640625" style="220" customWidth="1"/>
    <col min="2051" max="2051" width="51.6640625" style="220" customWidth="1"/>
    <col min="2052" max="2052" width="6.1640625" style="220" customWidth="1"/>
    <col min="2053" max="2053" width="6.33203125" style="220" customWidth="1"/>
    <col min="2054" max="2054" width="11.5" style="220" customWidth="1"/>
    <col min="2055" max="2056" width="16" style="220" customWidth="1"/>
    <col min="2057" max="2304" width="9.33203125" style="220"/>
    <col min="2305" max="2305" width="4.83203125" style="220" customWidth="1"/>
    <col min="2306" max="2306" width="11.6640625" style="220" customWidth="1"/>
    <col min="2307" max="2307" width="51.6640625" style="220" customWidth="1"/>
    <col min="2308" max="2308" width="6.1640625" style="220" customWidth="1"/>
    <col min="2309" max="2309" width="6.33203125" style="220" customWidth="1"/>
    <col min="2310" max="2310" width="11.5" style="220" customWidth="1"/>
    <col min="2311" max="2312" width="16" style="220" customWidth="1"/>
    <col min="2313" max="2560" width="9.33203125" style="220"/>
    <col min="2561" max="2561" width="4.83203125" style="220" customWidth="1"/>
    <col min="2562" max="2562" width="11.6640625" style="220" customWidth="1"/>
    <col min="2563" max="2563" width="51.6640625" style="220" customWidth="1"/>
    <col min="2564" max="2564" width="6.1640625" style="220" customWidth="1"/>
    <col min="2565" max="2565" width="6.33203125" style="220" customWidth="1"/>
    <col min="2566" max="2566" width="11.5" style="220" customWidth="1"/>
    <col min="2567" max="2568" width="16" style="220" customWidth="1"/>
    <col min="2569" max="2816" width="9.33203125" style="220"/>
    <col min="2817" max="2817" width="4.83203125" style="220" customWidth="1"/>
    <col min="2818" max="2818" width="11.6640625" style="220" customWidth="1"/>
    <col min="2819" max="2819" width="51.6640625" style="220" customWidth="1"/>
    <col min="2820" max="2820" width="6.1640625" style="220" customWidth="1"/>
    <col min="2821" max="2821" width="6.33203125" style="220" customWidth="1"/>
    <col min="2822" max="2822" width="11.5" style="220" customWidth="1"/>
    <col min="2823" max="2824" width="16" style="220" customWidth="1"/>
    <col min="2825" max="3072" width="9.33203125" style="220"/>
    <col min="3073" max="3073" width="4.83203125" style="220" customWidth="1"/>
    <col min="3074" max="3074" width="11.6640625" style="220" customWidth="1"/>
    <col min="3075" max="3075" width="51.6640625" style="220" customWidth="1"/>
    <col min="3076" max="3076" width="6.1640625" style="220" customWidth="1"/>
    <col min="3077" max="3077" width="6.33203125" style="220" customWidth="1"/>
    <col min="3078" max="3078" width="11.5" style="220" customWidth="1"/>
    <col min="3079" max="3080" width="16" style="220" customWidth="1"/>
    <col min="3081" max="3328" width="9.33203125" style="220"/>
    <col min="3329" max="3329" width="4.83203125" style="220" customWidth="1"/>
    <col min="3330" max="3330" width="11.6640625" style="220" customWidth="1"/>
    <col min="3331" max="3331" width="51.6640625" style="220" customWidth="1"/>
    <col min="3332" max="3332" width="6.1640625" style="220" customWidth="1"/>
    <col min="3333" max="3333" width="6.33203125" style="220" customWidth="1"/>
    <col min="3334" max="3334" width="11.5" style="220" customWidth="1"/>
    <col min="3335" max="3336" width="16" style="220" customWidth="1"/>
    <col min="3337" max="3584" width="9.33203125" style="220"/>
    <col min="3585" max="3585" width="4.83203125" style="220" customWidth="1"/>
    <col min="3586" max="3586" width="11.6640625" style="220" customWidth="1"/>
    <col min="3587" max="3587" width="51.6640625" style="220" customWidth="1"/>
    <col min="3588" max="3588" width="6.1640625" style="220" customWidth="1"/>
    <col min="3589" max="3589" width="6.33203125" style="220" customWidth="1"/>
    <col min="3590" max="3590" width="11.5" style="220" customWidth="1"/>
    <col min="3591" max="3592" width="16" style="220" customWidth="1"/>
    <col min="3593" max="3840" width="9.33203125" style="220"/>
    <col min="3841" max="3841" width="4.83203125" style="220" customWidth="1"/>
    <col min="3842" max="3842" width="11.6640625" style="220" customWidth="1"/>
    <col min="3843" max="3843" width="51.6640625" style="220" customWidth="1"/>
    <col min="3844" max="3844" width="6.1640625" style="220" customWidth="1"/>
    <col min="3845" max="3845" width="6.33203125" style="220" customWidth="1"/>
    <col min="3846" max="3846" width="11.5" style="220" customWidth="1"/>
    <col min="3847" max="3848" width="16" style="220" customWidth="1"/>
    <col min="3849" max="4096" width="9.33203125" style="220"/>
    <col min="4097" max="4097" width="4.83203125" style="220" customWidth="1"/>
    <col min="4098" max="4098" width="11.6640625" style="220" customWidth="1"/>
    <col min="4099" max="4099" width="51.6640625" style="220" customWidth="1"/>
    <col min="4100" max="4100" width="6.1640625" style="220" customWidth="1"/>
    <col min="4101" max="4101" width="6.33203125" style="220" customWidth="1"/>
    <col min="4102" max="4102" width="11.5" style="220" customWidth="1"/>
    <col min="4103" max="4104" width="16" style="220" customWidth="1"/>
    <col min="4105" max="4352" width="9.33203125" style="220"/>
    <col min="4353" max="4353" width="4.83203125" style="220" customWidth="1"/>
    <col min="4354" max="4354" width="11.6640625" style="220" customWidth="1"/>
    <col min="4355" max="4355" width="51.6640625" style="220" customWidth="1"/>
    <col min="4356" max="4356" width="6.1640625" style="220" customWidth="1"/>
    <col min="4357" max="4357" width="6.33203125" style="220" customWidth="1"/>
    <col min="4358" max="4358" width="11.5" style="220" customWidth="1"/>
    <col min="4359" max="4360" width="16" style="220" customWidth="1"/>
    <col min="4361" max="4608" width="9.33203125" style="220"/>
    <col min="4609" max="4609" width="4.83203125" style="220" customWidth="1"/>
    <col min="4610" max="4610" width="11.6640625" style="220" customWidth="1"/>
    <col min="4611" max="4611" width="51.6640625" style="220" customWidth="1"/>
    <col min="4612" max="4612" width="6.1640625" style="220" customWidth="1"/>
    <col min="4613" max="4613" width="6.33203125" style="220" customWidth="1"/>
    <col min="4614" max="4614" width="11.5" style="220" customWidth="1"/>
    <col min="4615" max="4616" width="16" style="220" customWidth="1"/>
    <col min="4617" max="4864" width="9.33203125" style="220"/>
    <col min="4865" max="4865" width="4.83203125" style="220" customWidth="1"/>
    <col min="4866" max="4866" width="11.6640625" style="220" customWidth="1"/>
    <col min="4867" max="4867" width="51.6640625" style="220" customWidth="1"/>
    <col min="4868" max="4868" width="6.1640625" style="220" customWidth="1"/>
    <col min="4869" max="4869" width="6.33203125" style="220" customWidth="1"/>
    <col min="4870" max="4870" width="11.5" style="220" customWidth="1"/>
    <col min="4871" max="4872" width="16" style="220" customWidth="1"/>
    <col min="4873" max="5120" width="9.33203125" style="220"/>
    <col min="5121" max="5121" width="4.83203125" style="220" customWidth="1"/>
    <col min="5122" max="5122" width="11.6640625" style="220" customWidth="1"/>
    <col min="5123" max="5123" width="51.6640625" style="220" customWidth="1"/>
    <col min="5124" max="5124" width="6.1640625" style="220" customWidth="1"/>
    <col min="5125" max="5125" width="6.33203125" style="220" customWidth="1"/>
    <col min="5126" max="5126" width="11.5" style="220" customWidth="1"/>
    <col min="5127" max="5128" width="16" style="220" customWidth="1"/>
    <col min="5129" max="5376" width="9.33203125" style="220"/>
    <col min="5377" max="5377" width="4.83203125" style="220" customWidth="1"/>
    <col min="5378" max="5378" width="11.6640625" style="220" customWidth="1"/>
    <col min="5379" max="5379" width="51.6640625" style="220" customWidth="1"/>
    <col min="5380" max="5380" width="6.1640625" style="220" customWidth="1"/>
    <col min="5381" max="5381" width="6.33203125" style="220" customWidth="1"/>
    <col min="5382" max="5382" width="11.5" style="220" customWidth="1"/>
    <col min="5383" max="5384" width="16" style="220" customWidth="1"/>
    <col min="5385" max="5632" width="9.33203125" style="220"/>
    <col min="5633" max="5633" width="4.83203125" style="220" customWidth="1"/>
    <col min="5634" max="5634" width="11.6640625" style="220" customWidth="1"/>
    <col min="5635" max="5635" width="51.6640625" style="220" customWidth="1"/>
    <col min="5636" max="5636" width="6.1640625" style="220" customWidth="1"/>
    <col min="5637" max="5637" width="6.33203125" style="220" customWidth="1"/>
    <col min="5638" max="5638" width="11.5" style="220" customWidth="1"/>
    <col min="5639" max="5640" width="16" style="220" customWidth="1"/>
    <col min="5641" max="5888" width="9.33203125" style="220"/>
    <col min="5889" max="5889" width="4.83203125" style="220" customWidth="1"/>
    <col min="5890" max="5890" width="11.6640625" style="220" customWidth="1"/>
    <col min="5891" max="5891" width="51.6640625" style="220" customWidth="1"/>
    <col min="5892" max="5892" width="6.1640625" style="220" customWidth="1"/>
    <col min="5893" max="5893" width="6.33203125" style="220" customWidth="1"/>
    <col min="5894" max="5894" width="11.5" style="220" customWidth="1"/>
    <col min="5895" max="5896" width="16" style="220" customWidth="1"/>
    <col min="5897" max="6144" width="9.33203125" style="220"/>
    <col min="6145" max="6145" width="4.83203125" style="220" customWidth="1"/>
    <col min="6146" max="6146" width="11.6640625" style="220" customWidth="1"/>
    <col min="6147" max="6147" width="51.6640625" style="220" customWidth="1"/>
    <col min="6148" max="6148" width="6.1640625" style="220" customWidth="1"/>
    <col min="6149" max="6149" width="6.33203125" style="220" customWidth="1"/>
    <col min="6150" max="6150" width="11.5" style="220" customWidth="1"/>
    <col min="6151" max="6152" width="16" style="220" customWidth="1"/>
    <col min="6153" max="6400" width="9.33203125" style="220"/>
    <col min="6401" max="6401" width="4.83203125" style="220" customWidth="1"/>
    <col min="6402" max="6402" width="11.6640625" style="220" customWidth="1"/>
    <col min="6403" max="6403" width="51.6640625" style="220" customWidth="1"/>
    <col min="6404" max="6404" width="6.1640625" style="220" customWidth="1"/>
    <col min="6405" max="6405" width="6.33203125" style="220" customWidth="1"/>
    <col min="6406" max="6406" width="11.5" style="220" customWidth="1"/>
    <col min="6407" max="6408" width="16" style="220" customWidth="1"/>
    <col min="6409" max="6656" width="9.33203125" style="220"/>
    <col min="6657" max="6657" width="4.83203125" style="220" customWidth="1"/>
    <col min="6658" max="6658" width="11.6640625" style="220" customWidth="1"/>
    <col min="6659" max="6659" width="51.6640625" style="220" customWidth="1"/>
    <col min="6660" max="6660" width="6.1640625" style="220" customWidth="1"/>
    <col min="6661" max="6661" width="6.33203125" style="220" customWidth="1"/>
    <col min="6662" max="6662" width="11.5" style="220" customWidth="1"/>
    <col min="6663" max="6664" width="16" style="220" customWidth="1"/>
    <col min="6665" max="6912" width="9.33203125" style="220"/>
    <col min="6913" max="6913" width="4.83203125" style="220" customWidth="1"/>
    <col min="6914" max="6914" width="11.6640625" style="220" customWidth="1"/>
    <col min="6915" max="6915" width="51.6640625" style="220" customWidth="1"/>
    <col min="6916" max="6916" width="6.1640625" style="220" customWidth="1"/>
    <col min="6917" max="6917" width="6.33203125" style="220" customWidth="1"/>
    <col min="6918" max="6918" width="11.5" style="220" customWidth="1"/>
    <col min="6919" max="6920" width="16" style="220" customWidth="1"/>
    <col min="6921" max="7168" width="9.33203125" style="220"/>
    <col min="7169" max="7169" width="4.83203125" style="220" customWidth="1"/>
    <col min="7170" max="7170" width="11.6640625" style="220" customWidth="1"/>
    <col min="7171" max="7171" width="51.6640625" style="220" customWidth="1"/>
    <col min="7172" max="7172" width="6.1640625" style="220" customWidth="1"/>
    <col min="7173" max="7173" width="6.33203125" style="220" customWidth="1"/>
    <col min="7174" max="7174" width="11.5" style="220" customWidth="1"/>
    <col min="7175" max="7176" width="16" style="220" customWidth="1"/>
    <col min="7177" max="7424" width="9.33203125" style="220"/>
    <col min="7425" max="7425" width="4.83203125" style="220" customWidth="1"/>
    <col min="7426" max="7426" width="11.6640625" style="220" customWidth="1"/>
    <col min="7427" max="7427" width="51.6640625" style="220" customWidth="1"/>
    <col min="7428" max="7428" width="6.1640625" style="220" customWidth="1"/>
    <col min="7429" max="7429" width="6.33203125" style="220" customWidth="1"/>
    <col min="7430" max="7430" width="11.5" style="220" customWidth="1"/>
    <col min="7431" max="7432" width="16" style="220" customWidth="1"/>
    <col min="7433" max="7680" width="9.33203125" style="220"/>
    <col min="7681" max="7681" width="4.83203125" style="220" customWidth="1"/>
    <col min="7682" max="7682" width="11.6640625" style="220" customWidth="1"/>
    <col min="7683" max="7683" width="51.6640625" style="220" customWidth="1"/>
    <col min="7684" max="7684" width="6.1640625" style="220" customWidth="1"/>
    <col min="7685" max="7685" width="6.33203125" style="220" customWidth="1"/>
    <col min="7686" max="7686" width="11.5" style="220" customWidth="1"/>
    <col min="7687" max="7688" width="16" style="220" customWidth="1"/>
    <col min="7689" max="7936" width="9.33203125" style="220"/>
    <col min="7937" max="7937" width="4.83203125" style="220" customWidth="1"/>
    <col min="7938" max="7938" width="11.6640625" style="220" customWidth="1"/>
    <col min="7939" max="7939" width="51.6640625" style="220" customWidth="1"/>
    <col min="7940" max="7940" width="6.1640625" style="220" customWidth="1"/>
    <col min="7941" max="7941" width="6.33203125" style="220" customWidth="1"/>
    <col min="7942" max="7942" width="11.5" style="220" customWidth="1"/>
    <col min="7943" max="7944" width="16" style="220" customWidth="1"/>
    <col min="7945" max="8192" width="9.33203125" style="220"/>
    <col min="8193" max="8193" width="4.83203125" style="220" customWidth="1"/>
    <col min="8194" max="8194" width="11.6640625" style="220" customWidth="1"/>
    <col min="8195" max="8195" width="51.6640625" style="220" customWidth="1"/>
    <col min="8196" max="8196" width="6.1640625" style="220" customWidth="1"/>
    <col min="8197" max="8197" width="6.33203125" style="220" customWidth="1"/>
    <col min="8198" max="8198" width="11.5" style="220" customWidth="1"/>
    <col min="8199" max="8200" width="16" style="220" customWidth="1"/>
    <col min="8201" max="8448" width="9.33203125" style="220"/>
    <col min="8449" max="8449" width="4.83203125" style="220" customWidth="1"/>
    <col min="8450" max="8450" width="11.6640625" style="220" customWidth="1"/>
    <col min="8451" max="8451" width="51.6640625" style="220" customWidth="1"/>
    <col min="8452" max="8452" width="6.1640625" style="220" customWidth="1"/>
    <col min="8453" max="8453" width="6.33203125" style="220" customWidth="1"/>
    <col min="8454" max="8454" width="11.5" style="220" customWidth="1"/>
    <col min="8455" max="8456" width="16" style="220" customWidth="1"/>
    <col min="8457" max="8704" width="9.33203125" style="220"/>
    <col min="8705" max="8705" width="4.83203125" style="220" customWidth="1"/>
    <col min="8706" max="8706" width="11.6640625" style="220" customWidth="1"/>
    <col min="8707" max="8707" width="51.6640625" style="220" customWidth="1"/>
    <col min="8708" max="8708" width="6.1640625" style="220" customWidth="1"/>
    <col min="8709" max="8709" width="6.33203125" style="220" customWidth="1"/>
    <col min="8710" max="8710" width="11.5" style="220" customWidth="1"/>
    <col min="8711" max="8712" width="16" style="220" customWidth="1"/>
    <col min="8713" max="8960" width="9.33203125" style="220"/>
    <col min="8961" max="8961" width="4.83203125" style="220" customWidth="1"/>
    <col min="8962" max="8962" width="11.6640625" style="220" customWidth="1"/>
    <col min="8963" max="8963" width="51.6640625" style="220" customWidth="1"/>
    <col min="8964" max="8964" width="6.1640625" style="220" customWidth="1"/>
    <col min="8965" max="8965" width="6.33203125" style="220" customWidth="1"/>
    <col min="8966" max="8966" width="11.5" style="220" customWidth="1"/>
    <col min="8967" max="8968" width="16" style="220" customWidth="1"/>
    <col min="8969" max="9216" width="9.33203125" style="220"/>
    <col min="9217" max="9217" width="4.83203125" style="220" customWidth="1"/>
    <col min="9218" max="9218" width="11.6640625" style="220" customWidth="1"/>
    <col min="9219" max="9219" width="51.6640625" style="220" customWidth="1"/>
    <col min="9220" max="9220" width="6.1640625" style="220" customWidth="1"/>
    <col min="9221" max="9221" width="6.33203125" style="220" customWidth="1"/>
    <col min="9222" max="9222" width="11.5" style="220" customWidth="1"/>
    <col min="9223" max="9224" width="16" style="220" customWidth="1"/>
    <col min="9225" max="9472" width="9.33203125" style="220"/>
    <col min="9473" max="9473" width="4.83203125" style="220" customWidth="1"/>
    <col min="9474" max="9474" width="11.6640625" style="220" customWidth="1"/>
    <col min="9475" max="9475" width="51.6640625" style="220" customWidth="1"/>
    <col min="9476" max="9476" width="6.1640625" style="220" customWidth="1"/>
    <col min="9477" max="9477" width="6.33203125" style="220" customWidth="1"/>
    <col min="9478" max="9478" width="11.5" style="220" customWidth="1"/>
    <col min="9479" max="9480" width="16" style="220" customWidth="1"/>
    <col min="9481" max="9728" width="9.33203125" style="220"/>
    <col min="9729" max="9729" width="4.83203125" style="220" customWidth="1"/>
    <col min="9730" max="9730" width="11.6640625" style="220" customWidth="1"/>
    <col min="9731" max="9731" width="51.6640625" style="220" customWidth="1"/>
    <col min="9732" max="9732" width="6.1640625" style="220" customWidth="1"/>
    <col min="9733" max="9733" width="6.33203125" style="220" customWidth="1"/>
    <col min="9734" max="9734" width="11.5" style="220" customWidth="1"/>
    <col min="9735" max="9736" width="16" style="220" customWidth="1"/>
    <col min="9737" max="9984" width="9.33203125" style="220"/>
    <col min="9985" max="9985" width="4.83203125" style="220" customWidth="1"/>
    <col min="9986" max="9986" width="11.6640625" style="220" customWidth="1"/>
    <col min="9987" max="9987" width="51.6640625" style="220" customWidth="1"/>
    <col min="9988" max="9988" width="6.1640625" style="220" customWidth="1"/>
    <col min="9989" max="9989" width="6.33203125" style="220" customWidth="1"/>
    <col min="9990" max="9990" width="11.5" style="220" customWidth="1"/>
    <col min="9991" max="9992" width="16" style="220" customWidth="1"/>
    <col min="9993" max="10240" width="9.33203125" style="220"/>
    <col min="10241" max="10241" width="4.83203125" style="220" customWidth="1"/>
    <col min="10242" max="10242" width="11.6640625" style="220" customWidth="1"/>
    <col min="10243" max="10243" width="51.6640625" style="220" customWidth="1"/>
    <col min="10244" max="10244" width="6.1640625" style="220" customWidth="1"/>
    <col min="10245" max="10245" width="6.33203125" style="220" customWidth="1"/>
    <col min="10246" max="10246" width="11.5" style="220" customWidth="1"/>
    <col min="10247" max="10248" width="16" style="220" customWidth="1"/>
    <col min="10249" max="10496" width="9.33203125" style="220"/>
    <col min="10497" max="10497" width="4.83203125" style="220" customWidth="1"/>
    <col min="10498" max="10498" width="11.6640625" style="220" customWidth="1"/>
    <col min="10499" max="10499" width="51.6640625" style="220" customWidth="1"/>
    <col min="10500" max="10500" width="6.1640625" style="220" customWidth="1"/>
    <col min="10501" max="10501" width="6.33203125" style="220" customWidth="1"/>
    <col min="10502" max="10502" width="11.5" style="220" customWidth="1"/>
    <col min="10503" max="10504" width="16" style="220" customWidth="1"/>
    <col min="10505" max="10752" width="9.33203125" style="220"/>
    <col min="10753" max="10753" width="4.83203125" style="220" customWidth="1"/>
    <col min="10754" max="10754" width="11.6640625" style="220" customWidth="1"/>
    <col min="10755" max="10755" width="51.6640625" style="220" customWidth="1"/>
    <col min="10756" max="10756" width="6.1640625" style="220" customWidth="1"/>
    <col min="10757" max="10757" width="6.33203125" style="220" customWidth="1"/>
    <col min="10758" max="10758" width="11.5" style="220" customWidth="1"/>
    <col min="10759" max="10760" width="16" style="220" customWidth="1"/>
    <col min="10761" max="11008" width="9.33203125" style="220"/>
    <col min="11009" max="11009" width="4.83203125" style="220" customWidth="1"/>
    <col min="11010" max="11010" width="11.6640625" style="220" customWidth="1"/>
    <col min="11011" max="11011" width="51.6640625" style="220" customWidth="1"/>
    <col min="11012" max="11012" width="6.1640625" style="220" customWidth="1"/>
    <col min="11013" max="11013" width="6.33203125" style="220" customWidth="1"/>
    <col min="11014" max="11014" width="11.5" style="220" customWidth="1"/>
    <col min="11015" max="11016" width="16" style="220" customWidth="1"/>
    <col min="11017" max="11264" width="9.33203125" style="220"/>
    <col min="11265" max="11265" width="4.83203125" style="220" customWidth="1"/>
    <col min="11266" max="11266" width="11.6640625" style="220" customWidth="1"/>
    <col min="11267" max="11267" width="51.6640625" style="220" customWidth="1"/>
    <col min="11268" max="11268" width="6.1640625" style="220" customWidth="1"/>
    <col min="11269" max="11269" width="6.33203125" style="220" customWidth="1"/>
    <col min="11270" max="11270" width="11.5" style="220" customWidth="1"/>
    <col min="11271" max="11272" width="16" style="220" customWidth="1"/>
    <col min="11273" max="11520" width="9.33203125" style="220"/>
    <col min="11521" max="11521" width="4.83203125" style="220" customWidth="1"/>
    <col min="11522" max="11522" width="11.6640625" style="220" customWidth="1"/>
    <col min="11523" max="11523" width="51.6640625" style="220" customWidth="1"/>
    <col min="11524" max="11524" width="6.1640625" style="220" customWidth="1"/>
    <col min="11525" max="11525" width="6.33203125" style="220" customWidth="1"/>
    <col min="11526" max="11526" width="11.5" style="220" customWidth="1"/>
    <col min="11527" max="11528" width="16" style="220" customWidth="1"/>
    <col min="11529" max="11776" width="9.33203125" style="220"/>
    <col min="11777" max="11777" width="4.83203125" style="220" customWidth="1"/>
    <col min="11778" max="11778" width="11.6640625" style="220" customWidth="1"/>
    <col min="11779" max="11779" width="51.6640625" style="220" customWidth="1"/>
    <col min="11780" max="11780" width="6.1640625" style="220" customWidth="1"/>
    <col min="11781" max="11781" width="6.33203125" style="220" customWidth="1"/>
    <col min="11782" max="11782" width="11.5" style="220" customWidth="1"/>
    <col min="11783" max="11784" width="16" style="220" customWidth="1"/>
    <col min="11785" max="12032" width="9.33203125" style="220"/>
    <col min="12033" max="12033" width="4.83203125" style="220" customWidth="1"/>
    <col min="12034" max="12034" width="11.6640625" style="220" customWidth="1"/>
    <col min="12035" max="12035" width="51.6640625" style="220" customWidth="1"/>
    <col min="12036" max="12036" width="6.1640625" style="220" customWidth="1"/>
    <col min="12037" max="12037" width="6.33203125" style="220" customWidth="1"/>
    <col min="12038" max="12038" width="11.5" style="220" customWidth="1"/>
    <col min="12039" max="12040" width="16" style="220" customWidth="1"/>
    <col min="12041" max="12288" width="9.33203125" style="220"/>
    <col min="12289" max="12289" width="4.83203125" style="220" customWidth="1"/>
    <col min="12290" max="12290" width="11.6640625" style="220" customWidth="1"/>
    <col min="12291" max="12291" width="51.6640625" style="220" customWidth="1"/>
    <col min="12292" max="12292" width="6.1640625" style="220" customWidth="1"/>
    <col min="12293" max="12293" width="6.33203125" style="220" customWidth="1"/>
    <col min="12294" max="12294" width="11.5" style="220" customWidth="1"/>
    <col min="12295" max="12296" width="16" style="220" customWidth="1"/>
    <col min="12297" max="12544" width="9.33203125" style="220"/>
    <col min="12545" max="12545" width="4.83203125" style="220" customWidth="1"/>
    <col min="12546" max="12546" width="11.6640625" style="220" customWidth="1"/>
    <col min="12547" max="12547" width="51.6640625" style="220" customWidth="1"/>
    <col min="12548" max="12548" width="6.1640625" style="220" customWidth="1"/>
    <col min="12549" max="12549" width="6.33203125" style="220" customWidth="1"/>
    <col min="12550" max="12550" width="11.5" style="220" customWidth="1"/>
    <col min="12551" max="12552" width="16" style="220" customWidth="1"/>
    <col min="12553" max="12800" width="9.33203125" style="220"/>
    <col min="12801" max="12801" width="4.83203125" style="220" customWidth="1"/>
    <col min="12802" max="12802" width="11.6640625" style="220" customWidth="1"/>
    <col min="12803" max="12803" width="51.6640625" style="220" customWidth="1"/>
    <col min="12804" max="12804" width="6.1640625" style="220" customWidth="1"/>
    <col min="12805" max="12805" width="6.33203125" style="220" customWidth="1"/>
    <col min="12806" max="12806" width="11.5" style="220" customWidth="1"/>
    <col min="12807" max="12808" width="16" style="220" customWidth="1"/>
    <col min="12809" max="13056" width="9.33203125" style="220"/>
    <col min="13057" max="13057" width="4.83203125" style="220" customWidth="1"/>
    <col min="13058" max="13058" width="11.6640625" style="220" customWidth="1"/>
    <col min="13059" max="13059" width="51.6640625" style="220" customWidth="1"/>
    <col min="13060" max="13060" width="6.1640625" style="220" customWidth="1"/>
    <col min="13061" max="13061" width="6.33203125" style="220" customWidth="1"/>
    <col min="13062" max="13062" width="11.5" style="220" customWidth="1"/>
    <col min="13063" max="13064" width="16" style="220" customWidth="1"/>
    <col min="13065" max="13312" width="9.33203125" style="220"/>
    <col min="13313" max="13313" width="4.83203125" style="220" customWidth="1"/>
    <col min="13314" max="13314" width="11.6640625" style="220" customWidth="1"/>
    <col min="13315" max="13315" width="51.6640625" style="220" customWidth="1"/>
    <col min="13316" max="13316" width="6.1640625" style="220" customWidth="1"/>
    <col min="13317" max="13317" width="6.33203125" style="220" customWidth="1"/>
    <col min="13318" max="13318" width="11.5" style="220" customWidth="1"/>
    <col min="13319" max="13320" width="16" style="220" customWidth="1"/>
    <col min="13321" max="13568" width="9.33203125" style="220"/>
    <col min="13569" max="13569" width="4.83203125" style="220" customWidth="1"/>
    <col min="13570" max="13570" width="11.6640625" style="220" customWidth="1"/>
    <col min="13571" max="13571" width="51.6640625" style="220" customWidth="1"/>
    <col min="13572" max="13572" width="6.1640625" style="220" customWidth="1"/>
    <col min="13573" max="13573" width="6.33203125" style="220" customWidth="1"/>
    <col min="13574" max="13574" width="11.5" style="220" customWidth="1"/>
    <col min="13575" max="13576" width="16" style="220" customWidth="1"/>
    <col min="13577" max="13824" width="9.33203125" style="220"/>
    <col min="13825" max="13825" width="4.83203125" style="220" customWidth="1"/>
    <col min="13826" max="13826" width="11.6640625" style="220" customWidth="1"/>
    <col min="13827" max="13827" width="51.6640625" style="220" customWidth="1"/>
    <col min="13828" max="13828" width="6.1640625" style="220" customWidth="1"/>
    <col min="13829" max="13829" width="6.33203125" style="220" customWidth="1"/>
    <col min="13830" max="13830" width="11.5" style="220" customWidth="1"/>
    <col min="13831" max="13832" width="16" style="220" customWidth="1"/>
    <col min="13833" max="14080" width="9.33203125" style="220"/>
    <col min="14081" max="14081" width="4.83203125" style="220" customWidth="1"/>
    <col min="14082" max="14082" width="11.6640625" style="220" customWidth="1"/>
    <col min="14083" max="14083" width="51.6640625" style="220" customWidth="1"/>
    <col min="14084" max="14084" width="6.1640625" style="220" customWidth="1"/>
    <col min="14085" max="14085" width="6.33203125" style="220" customWidth="1"/>
    <col min="14086" max="14086" width="11.5" style="220" customWidth="1"/>
    <col min="14087" max="14088" width="16" style="220" customWidth="1"/>
    <col min="14089" max="14336" width="9.33203125" style="220"/>
    <col min="14337" max="14337" width="4.83203125" style="220" customWidth="1"/>
    <col min="14338" max="14338" width="11.6640625" style="220" customWidth="1"/>
    <col min="14339" max="14339" width="51.6640625" style="220" customWidth="1"/>
    <col min="14340" max="14340" width="6.1640625" style="220" customWidth="1"/>
    <col min="14341" max="14341" width="6.33203125" style="220" customWidth="1"/>
    <col min="14342" max="14342" width="11.5" style="220" customWidth="1"/>
    <col min="14343" max="14344" width="16" style="220" customWidth="1"/>
    <col min="14345" max="14592" width="9.33203125" style="220"/>
    <col min="14593" max="14593" width="4.83203125" style="220" customWidth="1"/>
    <col min="14594" max="14594" width="11.6640625" style="220" customWidth="1"/>
    <col min="14595" max="14595" width="51.6640625" style="220" customWidth="1"/>
    <col min="14596" max="14596" width="6.1640625" style="220" customWidth="1"/>
    <col min="14597" max="14597" width="6.33203125" style="220" customWidth="1"/>
    <col min="14598" max="14598" width="11.5" style="220" customWidth="1"/>
    <col min="14599" max="14600" width="16" style="220" customWidth="1"/>
    <col min="14601" max="14848" width="9.33203125" style="220"/>
    <col min="14849" max="14849" width="4.83203125" style="220" customWidth="1"/>
    <col min="14850" max="14850" width="11.6640625" style="220" customWidth="1"/>
    <col min="14851" max="14851" width="51.6640625" style="220" customWidth="1"/>
    <col min="14852" max="14852" width="6.1640625" style="220" customWidth="1"/>
    <col min="14853" max="14853" width="6.33203125" style="220" customWidth="1"/>
    <col min="14854" max="14854" width="11.5" style="220" customWidth="1"/>
    <col min="14855" max="14856" width="16" style="220" customWidth="1"/>
    <col min="14857" max="15104" width="9.33203125" style="220"/>
    <col min="15105" max="15105" width="4.83203125" style="220" customWidth="1"/>
    <col min="15106" max="15106" width="11.6640625" style="220" customWidth="1"/>
    <col min="15107" max="15107" width="51.6640625" style="220" customWidth="1"/>
    <col min="15108" max="15108" width="6.1640625" style="220" customWidth="1"/>
    <col min="15109" max="15109" width="6.33203125" style="220" customWidth="1"/>
    <col min="15110" max="15110" width="11.5" style="220" customWidth="1"/>
    <col min="15111" max="15112" width="16" style="220" customWidth="1"/>
    <col min="15113" max="15360" width="9.33203125" style="220"/>
    <col min="15361" max="15361" width="4.83203125" style="220" customWidth="1"/>
    <col min="15362" max="15362" width="11.6640625" style="220" customWidth="1"/>
    <col min="15363" max="15363" width="51.6640625" style="220" customWidth="1"/>
    <col min="15364" max="15364" width="6.1640625" style="220" customWidth="1"/>
    <col min="15365" max="15365" width="6.33203125" style="220" customWidth="1"/>
    <col min="15366" max="15366" width="11.5" style="220" customWidth="1"/>
    <col min="15367" max="15368" width="16" style="220" customWidth="1"/>
    <col min="15369" max="15616" width="9.33203125" style="220"/>
    <col min="15617" max="15617" width="4.83203125" style="220" customWidth="1"/>
    <col min="15618" max="15618" width="11.6640625" style="220" customWidth="1"/>
    <col min="15619" max="15619" width="51.6640625" style="220" customWidth="1"/>
    <col min="15620" max="15620" width="6.1640625" style="220" customWidth="1"/>
    <col min="15621" max="15621" width="6.33203125" style="220" customWidth="1"/>
    <col min="15622" max="15622" width="11.5" style="220" customWidth="1"/>
    <col min="15623" max="15624" width="16" style="220" customWidth="1"/>
    <col min="15625" max="15872" width="9.33203125" style="220"/>
    <col min="15873" max="15873" width="4.83203125" style="220" customWidth="1"/>
    <col min="15874" max="15874" width="11.6640625" style="220" customWidth="1"/>
    <col min="15875" max="15875" width="51.6640625" style="220" customWidth="1"/>
    <col min="15876" max="15876" width="6.1640625" style="220" customWidth="1"/>
    <col min="15877" max="15877" width="6.33203125" style="220" customWidth="1"/>
    <col min="15878" max="15878" width="11.5" style="220" customWidth="1"/>
    <col min="15879" max="15880" width="16" style="220" customWidth="1"/>
    <col min="15881" max="16128" width="9.33203125" style="220"/>
    <col min="16129" max="16129" width="4.83203125" style="220" customWidth="1"/>
    <col min="16130" max="16130" width="11.6640625" style="220" customWidth="1"/>
    <col min="16131" max="16131" width="51.6640625" style="220" customWidth="1"/>
    <col min="16132" max="16132" width="6.1640625" style="220" customWidth="1"/>
    <col min="16133" max="16133" width="6.33203125" style="220" customWidth="1"/>
    <col min="16134" max="16134" width="11.5" style="220" customWidth="1"/>
    <col min="16135" max="16136" width="16" style="220" customWidth="1"/>
    <col min="16137" max="16384" width="9.33203125" style="220"/>
  </cols>
  <sheetData>
    <row r="1" spans="1:8">
      <c r="A1" s="240" t="s">
        <v>1483</v>
      </c>
      <c r="B1" s="241" t="s">
        <v>1484</v>
      </c>
      <c r="C1" s="241" t="s">
        <v>1485</v>
      </c>
      <c r="D1" s="241" t="s">
        <v>1486</v>
      </c>
      <c r="E1" s="241" t="s">
        <v>1487</v>
      </c>
      <c r="F1" s="242"/>
      <c r="G1" s="243"/>
      <c r="H1" s="219"/>
    </row>
    <row r="2" spans="1:8" s="215" customFormat="1">
      <c r="A2" s="219"/>
      <c r="B2" s="214"/>
      <c r="C2" s="244" t="s">
        <v>1488</v>
      </c>
      <c r="D2" s="230"/>
      <c r="E2" s="230"/>
      <c r="F2" s="245"/>
      <c r="G2" s="245"/>
      <c r="H2" s="223"/>
    </row>
    <row r="3" spans="1:8" s="215" customFormat="1">
      <c r="A3" s="219">
        <v>1</v>
      </c>
      <c r="B3" s="214" t="s">
        <v>1546</v>
      </c>
      <c r="C3" s="246" t="s">
        <v>1547</v>
      </c>
      <c r="D3" s="230" t="s">
        <v>203</v>
      </c>
      <c r="E3" s="230">
        <v>1</v>
      </c>
      <c r="F3" s="245"/>
      <c r="G3" s="245"/>
      <c r="H3" s="223"/>
    </row>
    <row r="4" spans="1:8" s="215" customFormat="1">
      <c r="A4" s="219"/>
      <c r="B4" s="214"/>
      <c r="C4" s="218"/>
      <c r="D4" s="214"/>
      <c r="E4" s="214"/>
      <c r="F4" s="247"/>
      <c r="G4" s="242"/>
      <c r="H4" s="248"/>
    </row>
    <row r="5" spans="1:8" s="215" customFormat="1">
      <c r="A5" s="219"/>
      <c r="B5" s="214"/>
      <c r="C5" s="241" t="s">
        <v>1503</v>
      </c>
      <c r="D5" s="213"/>
      <c r="E5" s="213"/>
      <c r="F5" s="249"/>
      <c r="G5" s="249"/>
      <c r="H5" s="250"/>
    </row>
    <row r="6" spans="1:8" s="215" customFormat="1">
      <c r="A6" s="219">
        <v>1</v>
      </c>
      <c r="B6" s="214" t="s">
        <v>1548</v>
      </c>
      <c r="C6" s="246" t="s">
        <v>1549</v>
      </c>
      <c r="D6" s="230" t="s">
        <v>180</v>
      </c>
      <c r="E6" s="230">
        <v>0.25</v>
      </c>
      <c r="F6" s="245"/>
      <c r="G6" s="245"/>
      <c r="H6" s="223"/>
    </row>
    <row r="7" spans="1:8" s="215" customFormat="1">
      <c r="A7" s="219"/>
      <c r="B7" s="214"/>
      <c r="C7" s="233"/>
      <c r="D7" s="214"/>
      <c r="E7" s="214"/>
      <c r="F7" s="247"/>
      <c r="G7" s="249"/>
      <c r="H7" s="250"/>
    </row>
    <row r="8" spans="1:8" s="215" customFormat="1">
      <c r="A8" s="219"/>
      <c r="B8" s="214"/>
      <c r="C8" s="241" t="s">
        <v>1550</v>
      </c>
      <c r="D8" s="213"/>
      <c r="E8" s="213"/>
      <c r="F8" s="249"/>
      <c r="G8" s="249"/>
      <c r="H8" s="250"/>
    </row>
    <row r="9" spans="1:8" s="215" customFormat="1">
      <c r="A9" s="219">
        <v>1</v>
      </c>
      <c r="B9" s="214" t="s">
        <v>1546</v>
      </c>
      <c r="C9" s="246" t="s">
        <v>1551</v>
      </c>
      <c r="D9" s="230" t="s">
        <v>238</v>
      </c>
      <c r="E9" s="230">
        <v>5</v>
      </c>
      <c r="F9" s="245"/>
      <c r="G9" s="245"/>
      <c r="H9" s="223"/>
    </row>
    <row r="10" spans="1:8" s="215" customFormat="1" ht="12">
      <c r="A10" s="213"/>
      <c r="B10" s="214"/>
      <c r="D10" s="214"/>
      <c r="E10" s="214"/>
      <c r="F10" s="247"/>
      <c r="G10" s="251"/>
    </row>
    <row r="11" spans="1:8" s="215" customFormat="1">
      <c r="A11" s="219"/>
      <c r="B11" s="214"/>
      <c r="C11" s="229" t="s">
        <v>107</v>
      </c>
      <c r="D11" s="230"/>
      <c r="E11" s="230"/>
      <c r="F11" s="252"/>
      <c r="G11" s="242"/>
      <c r="H11" s="248"/>
    </row>
    <row r="12" spans="1:8" s="215" customFormat="1">
      <c r="A12" s="213">
        <v>1</v>
      </c>
      <c r="B12" s="214" t="s">
        <v>1552</v>
      </c>
      <c r="C12" s="246" t="s">
        <v>1545</v>
      </c>
      <c r="D12" s="230" t="s">
        <v>1006</v>
      </c>
      <c r="E12" s="230">
        <v>8</v>
      </c>
      <c r="F12" s="245"/>
      <c r="G12" s="253"/>
      <c r="H12" s="223"/>
    </row>
    <row r="13" spans="1:8" s="215" customFormat="1">
      <c r="A13" s="213">
        <v>2</v>
      </c>
      <c r="B13" s="214" t="s">
        <v>1002</v>
      </c>
      <c r="C13" s="254" t="s">
        <v>1553</v>
      </c>
      <c r="D13" s="230" t="s">
        <v>1006</v>
      </c>
      <c r="E13" s="230">
        <v>10</v>
      </c>
      <c r="F13" s="245"/>
      <c r="G13" s="253"/>
      <c r="H13" s="223"/>
    </row>
    <row r="14" spans="1:8" s="215" customFormat="1">
      <c r="A14" s="213"/>
      <c r="B14" s="214"/>
      <c r="C14" s="254" t="s">
        <v>1554</v>
      </c>
      <c r="D14" s="230"/>
      <c r="E14" s="230"/>
      <c r="F14" s="245"/>
      <c r="G14" s="253"/>
      <c r="H14" s="223"/>
    </row>
    <row r="15" spans="1:8" s="215" customFormat="1">
      <c r="A15" s="219"/>
      <c r="B15" s="214"/>
      <c r="D15" s="214"/>
      <c r="E15" s="214"/>
      <c r="F15" s="247"/>
      <c r="G15" s="247"/>
      <c r="H15" s="228"/>
    </row>
    <row r="16" spans="1:8" s="215" customFormat="1">
      <c r="A16" s="219"/>
      <c r="B16" s="214"/>
      <c r="H16" s="248"/>
    </row>
    <row r="17" spans="1:8" s="215" customFormat="1">
      <c r="A17" s="219"/>
      <c r="B17" s="214"/>
      <c r="C17" s="218"/>
      <c r="D17" s="214"/>
      <c r="E17" s="214"/>
      <c r="F17" s="247"/>
      <c r="G17" s="242"/>
      <c r="H17" s="248"/>
    </row>
    <row r="18" spans="1:8" s="215" customFormat="1">
      <c r="A18" s="219"/>
      <c r="B18" s="214"/>
      <c r="C18" s="218"/>
      <c r="D18" s="214"/>
      <c r="E18" s="214"/>
      <c r="F18" s="247"/>
      <c r="G18" s="242"/>
      <c r="H18" s="248"/>
    </row>
    <row r="19" spans="1:8" s="215" customFormat="1">
      <c r="A19" s="219"/>
      <c r="B19" s="228"/>
      <c r="C19" s="233"/>
      <c r="D19" s="213"/>
      <c r="E19" s="213"/>
      <c r="F19" s="249"/>
      <c r="G19" s="249"/>
      <c r="H19" s="250"/>
    </row>
    <row r="20" spans="1:8" s="215" customFormat="1" ht="11.25">
      <c r="D20" s="214"/>
      <c r="E20" s="214"/>
      <c r="F20" s="247"/>
      <c r="G20" s="247"/>
      <c r="H20" s="228"/>
    </row>
    <row r="21" spans="1:8" s="215" customFormat="1" ht="11.25">
      <c r="D21" s="214"/>
      <c r="E21" s="214"/>
      <c r="F21" s="247"/>
      <c r="G21" s="247"/>
      <c r="H21" s="228"/>
    </row>
    <row r="22" spans="1:8" s="215" customFormat="1" ht="11.25">
      <c r="D22" s="214"/>
      <c r="E22" s="214"/>
      <c r="F22" s="247"/>
      <c r="G22" s="247"/>
      <c r="H22" s="228"/>
    </row>
    <row r="23" spans="1:8" s="215" customFormat="1" ht="11.25">
      <c r="D23" s="214"/>
      <c r="E23" s="214"/>
      <c r="F23" s="247"/>
      <c r="G23" s="247"/>
      <c r="H23" s="228"/>
    </row>
    <row r="24" spans="1:8" s="215" customFormat="1" ht="11.25">
      <c r="D24" s="214"/>
      <c r="E24" s="214"/>
      <c r="F24" s="247"/>
      <c r="G24" s="247"/>
      <c r="H24" s="228"/>
    </row>
    <row r="25" spans="1:8" s="215" customFormat="1" ht="11.25">
      <c r="D25" s="214"/>
      <c r="E25" s="214"/>
      <c r="F25" s="247"/>
      <c r="G25" s="247"/>
      <c r="H25" s="228"/>
    </row>
    <row r="26" spans="1:8" s="215" customFormat="1" ht="11.25">
      <c r="D26" s="214"/>
      <c r="E26" s="214"/>
      <c r="F26" s="247"/>
      <c r="G26" s="247"/>
      <c r="H26" s="228"/>
    </row>
    <row r="27" spans="1:8" s="215" customFormat="1" ht="11.25">
      <c r="D27" s="214"/>
      <c r="E27" s="214"/>
      <c r="F27" s="247"/>
      <c r="G27" s="247"/>
      <c r="H27" s="228"/>
    </row>
    <row r="28" spans="1:8" s="215" customFormat="1" ht="11.25">
      <c r="D28" s="214"/>
      <c r="E28" s="214"/>
      <c r="F28" s="247"/>
      <c r="G28" s="247"/>
      <c r="H28" s="228"/>
    </row>
    <row r="29" spans="1:8" s="215" customFormat="1" ht="11.25">
      <c r="D29" s="214"/>
      <c r="E29" s="214"/>
      <c r="F29" s="247"/>
      <c r="G29" s="247"/>
      <c r="H29" s="228"/>
    </row>
    <row r="30" spans="1:8" s="215" customFormat="1" ht="11.25">
      <c r="D30" s="214"/>
      <c r="E30" s="214"/>
      <c r="F30" s="247"/>
      <c r="G30" s="247"/>
      <c r="H30" s="228"/>
    </row>
    <row r="31" spans="1:8" s="215" customFormat="1" ht="11.25">
      <c r="D31" s="214"/>
      <c r="E31" s="214"/>
      <c r="F31" s="247"/>
      <c r="G31" s="247"/>
      <c r="H31" s="228"/>
    </row>
    <row r="32" spans="1:8" s="215" customFormat="1" ht="11.25">
      <c r="D32" s="214"/>
      <c r="E32" s="214"/>
      <c r="F32" s="247"/>
      <c r="G32" s="247"/>
      <c r="H32" s="228"/>
    </row>
    <row r="33" spans="4:8" s="215" customFormat="1" ht="11.25">
      <c r="D33" s="214"/>
      <c r="E33" s="214"/>
      <c r="F33" s="247"/>
      <c r="G33" s="247"/>
      <c r="H33" s="228"/>
    </row>
    <row r="34" spans="4:8" s="215" customFormat="1" ht="11.25">
      <c r="D34" s="214"/>
      <c r="E34" s="214"/>
      <c r="F34" s="247"/>
      <c r="G34" s="247"/>
      <c r="H34" s="228"/>
    </row>
    <row r="35" spans="4:8" s="215" customFormat="1" ht="11.25">
      <c r="D35" s="214"/>
      <c r="E35" s="214"/>
      <c r="F35" s="247"/>
      <c r="G35" s="247"/>
      <c r="H35" s="228"/>
    </row>
    <row r="36" spans="4:8" s="215" customFormat="1" ht="11.25">
      <c r="D36" s="214"/>
      <c r="E36" s="214"/>
      <c r="F36" s="247"/>
      <c r="G36" s="247"/>
      <c r="H36" s="228"/>
    </row>
    <row r="37" spans="4:8" s="215" customFormat="1" ht="11.25">
      <c r="D37" s="214"/>
      <c r="E37" s="214"/>
      <c r="F37" s="247"/>
      <c r="G37" s="247"/>
      <c r="H37" s="228"/>
    </row>
    <row r="38" spans="4:8" s="215" customFormat="1" ht="11.25">
      <c r="D38" s="214"/>
      <c r="E38" s="214"/>
      <c r="F38" s="247"/>
      <c r="G38" s="247"/>
      <c r="H38" s="228"/>
    </row>
    <row r="39" spans="4:8" s="215" customFormat="1" ht="11.25">
      <c r="D39" s="214"/>
      <c r="E39" s="214"/>
      <c r="F39" s="247"/>
      <c r="G39" s="247"/>
      <c r="H39" s="228"/>
    </row>
    <row r="40" spans="4:8" s="215" customFormat="1" ht="11.25">
      <c r="D40" s="214"/>
      <c r="E40" s="214"/>
      <c r="F40" s="247"/>
      <c r="G40" s="247"/>
      <c r="H40" s="228"/>
    </row>
    <row r="41" spans="4:8" s="215" customFormat="1" ht="11.25">
      <c r="D41" s="214"/>
      <c r="E41" s="214"/>
      <c r="F41" s="247"/>
      <c r="G41" s="247"/>
      <c r="H41" s="228"/>
    </row>
    <row r="42" spans="4:8" s="215" customFormat="1" ht="11.25">
      <c r="D42" s="214"/>
      <c r="E42" s="214"/>
      <c r="F42" s="247"/>
      <c r="G42" s="247"/>
      <c r="H42" s="228"/>
    </row>
    <row r="43" spans="4:8" s="215" customFormat="1" ht="11.25">
      <c r="D43" s="214"/>
      <c r="E43" s="214"/>
      <c r="F43" s="247"/>
      <c r="G43" s="247"/>
      <c r="H43" s="228"/>
    </row>
    <row r="44" spans="4:8" s="215" customFormat="1" ht="11.25">
      <c r="D44" s="214"/>
      <c r="E44" s="214"/>
      <c r="F44" s="247"/>
      <c r="G44" s="247"/>
      <c r="H44" s="228"/>
    </row>
    <row r="45" spans="4:8" s="215" customFormat="1" ht="11.25">
      <c r="D45" s="214"/>
      <c r="E45" s="214"/>
      <c r="F45" s="247"/>
      <c r="G45" s="247"/>
      <c r="H45" s="228"/>
    </row>
    <row r="46" spans="4:8" s="215" customFormat="1" ht="11.25">
      <c r="D46" s="214"/>
      <c r="E46" s="214"/>
      <c r="F46" s="247"/>
      <c r="G46" s="247"/>
      <c r="H46" s="228"/>
    </row>
    <row r="47" spans="4:8" s="215" customFormat="1" ht="11.25">
      <c r="D47" s="214"/>
      <c r="E47" s="214"/>
      <c r="F47" s="247"/>
      <c r="G47" s="247"/>
      <c r="H47" s="228"/>
    </row>
    <row r="48" spans="4:8" s="215" customFormat="1" ht="11.25">
      <c r="D48" s="214"/>
      <c r="E48" s="214"/>
      <c r="F48" s="247"/>
      <c r="G48" s="247"/>
      <c r="H48" s="228"/>
    </row>
    <row r="49" spans="4:8" s="215" customFormat="1" ht="11.25">
      <c r="D49" s="214"/>
      <c r="E49" s="214"/>
      <c r="F49" s="247"/>
      <c r="G49" s="247"/>
      <c r="H49" s="228"/>
    </row>
    <row r="50" spans="4:8" s="215" customFormat="1" ht="11.25">
      <c r="D50" s="214"/>
      <c r="E50" s="214"/>
      <c r="F50" s="247"/>
      <c r="G50" s="247"/>
      <c r="H50" s="228"/>
    </row>
    <row r="51" spans="4:8" s="215" customFormat="1" ht="11.25">
      <c r="D51" s="214"/>
      <c r="E51" s="214"/>
      <c r="F51" s="247"/>
      <c r="G51" s="247"/>
      <c r="H51" s="228"/>
    </row>
    <row r="52" spans="4:8" s="215" customFormat="1" ht="11.25">
      <c r="D52" s="214"/>
      <c r="E52" s="214"/>
      <c r="F52" s="247"/>
      <c r="G52" s="247"/>
      <c r="H52" s="228"/>
    </row>
    <row r="53" spans="4:8" s="215" customFormat="1" ht="11.25">
      <c r="D53" s="214"/>
      <c r="E53" s="214"/>
      <c r="F53" s="247"/>
      <c r="G53" s="247"/>
      <c r="H53" s="228"/>
    </row>
    <row r="54" spans="4:8" s="215" customFormat="1" ht="11.25">
      <c r="D54" s="214"/>
      <c r="E54" s="214"/>
      <c r="F54" s="247"/>
      <c r="G54" s="247"/>
      <c r="H54" s="228"/>
    </row>
    <row r="55" spans="4:8" s="215" customFormat="1" ht="11.25">
      <c r="D55" s="214"/>
      <c r="E55" s="214"/>
      <c r="F55" s="247"/>
      <c r="G55" s="247"/>
      <c r="H55" s="228"/>
    </row>
    <row r="56" spans="4:8" s="215" customFormat="1" ht="11.25">
      <c r="D56" s="214"/>
      <c r="E56" s="214"/>
      <c r="F56" s="247"/>
      <c r="G56" s="247"/>
      <c r="H56" s="228"/>
    </row>
    <row r="57" spans="4:8" s="215" customFormat="1" ht="11.25">
      <c r="D57" s="214"/>
      <c r="E57" s="214"/>
      <c r="F57" s="247"/>
      <c r="G57" s="247"/>
      <c r="H57" s="228"/>
    </row>
    <row r="58" spans="4:8" s="215" customFormat="1" ht="11.25">
      <c r="D58" s="214"/>
      <c r="E58" s="214"/>
      <c r="F58" s="247"/>
      <c r="G58" s="247"/>
      <c r="H58" s="228"/>
    </row>
    <row r="59" spans="4:8" s="215" customFormat="1" ht="11.25">
      <c r="D59" s="214"/>
      <c r="E59" s="214"/>
      <c r="F59" s="247"/>
      <c r="G59" s="247"/>
      <c r="H59" s="228"/>
    </row>
    <row r="60" spans="4:8" s="215" customFormat="1" ht="11.25">
      <c r="D60" s="214"/>
      <c r="E60" s="214"/>
      <c r="F60" s="247"/>
      <c r="G60" s="247"/>
      <c r="H60" s="228"/>
    </row>
    <row r="61" spans="4:8" s="215" customFormat="1" ht="11.25">
      <c r="D61" s="214"/>
      <c r="E61" s="214"/>
      <c r="F61" s="247"/>
      <c r="G61" s="247"/>
      <c r="H61" s="228"/>
    </row>
    <row r="62" spans="4:8" s="215" customFormat="1" ht="11.25">
      <c r="D62" s="214"/>
      <c r="E62" s="214"/>
      <c r="F62" s="247"/>
      <c r="G62" s="247"/>
      <c r="H62" s="228"/>
    </row>
    <row r="63" spans="4:8" s="215" customFormat="1" ht="11.25">
      <c r="D63" s="214"/>
      <c r="E63" s="214"/>
      <c r="F63" s="247"/>
      <c r="G63" s="247"/>
      <c r="H63" s="228"/>
    </row>
    <row r="64" spans="4:8" s="215" customFormat="1" ht="11.25">
      <c r="D64" s="214"/>
      <c r="E64" s="214"/>
      <c r="F64" s="247"/>
      <c r="G64" s="247"/>
      <c r="H64" s="228"/>
    </row>
    <row r="65" spans="4:8" s="215" customFormat="1" ht="11.25">
      <c r="D65" s="214"/>
      <c r="E65" s="214"/>
      <c r="F65" s="247"/>
      <c r="G65" s="247"/>
      <c r="H65" s="228"/>
    </row>
    <row r="66" spans="4:8" s="215" customFormat="1" ht="11.25">
      <c r="D66" s="214"/>
      <c r="E66" s="214"/>
      <c r="F66" s="247"/>
      <c r="G66" s="247"/>
      <c r="H66" s="228"/>
    </row>
    <row r="67" spans="4:8" s="215" customFormat="1" ht="11.25">
      <c r="D67" s="214"/>
      <c r="E67" s="214"/>
      <c r="F67" s="247"/>
      <c r="G67" s="247"/>
      <c r="H67" s="228"/>
    </row>
    <row r="68" spans="4:8" s="215" customFormat="1" ht="11.25">
      <c r="D68" s="214"/>
      <c r="E68" s="214"/>
      <c r="F68" s="247"/>
      <c r="G68" s="247"/>
      <c r="H68" s="228"/>
    </row>
    <row r="69" spans="4:8" s="215" customFormat="1" ht="11.25">
      <c r="D69" s="214"/>
      <c r="E69" s="214"/>
      <c r="F69" s="247"/>
      <c r="G69" s="247"/>
      <c r="H69" s="228"/>
    </row>
    <row r="70" spans="4:8" s="215" customFormat="1" ht="11.25">
      <c r="D70" s="214"/>
      <c r="E70" s="214"/>
      <c r="F70" s="247"/>
      <c r="G70" s="247"/>
      <c r="H70" s="228"/>
    </row>
    <row r="71" spans="4:8" s="215" customFormat="1" ht="11.25">
      <c r="D71" s="214"/>
      <c r="E71" s="214"/>
      <c r="F71" s="247"/>
      <c r="G71" s="247"/>
      <c r="H71" s="228"/>
    </row>
    <row r="72" spans="4:8" s="215" customFormat="1" ht="11.25">
      <c r="D72" s="214"/>
      <c r="E72" s="214"/>
      <c r="F72" s="247"/>
      <c r="G72" s="247"/>
      <c r="H72" s="228"/>
    </row>
    <row r="73" spans="4:8" s="215" customFormat="1" ht="11.25">
      <c r="D73" s="214"/>
      <c r="E73" s="214"/>
      <c r="F73" s="247"/>
      <c r="G73" s="247"/>
      <c r="H73" s="228"/>
    </row>
    <row r="74" spans="4:8" s="215" customFormat="1" ht="11.25">
      <c r="D74" s="214"/>
      <c r="E74" s="214"/>
      <c r="F74" s="247"/>
      <c r="G74" s="247"/>
      <c r="H74" s="228"/>
    </row>
    <row r="75" spans="4:8" s="215" customFormat="1" ht="11.25">
      <c r="D75" s="214"/>
      <c r="E75" s="214"/>
      <c r="F75" s="247"/>
      <c r="G75" s="247"/>
      <c r="H75" s="228"/>
    </row>
    <row r="76" spans="4:8" s="215" customFormat="1" ht="11.25">
      <c r="D76" s="214"/>
      <c r="E76" s="214"/>
      <c r="F76" s="247"/>
      <c r="G76" s="247"/>
      <c r="H76" s="228"/>
    </row>
    <row r="77" spans="4:8" s="215" customFormat="1" ht="11.25">
      <c r="D77" s="214"/>
      <c r="E77" s="214"/>
      <c r="F77" s="247"/>
      <c r="G77" s="247"/>
      <c r="H77" s="228"/>
    </row>
    <row r="78" spans="4:8" s="215" customFormat="1" ht="11.25">
      <c r="D78" s="214"/>
      <c r="E78" s="214"/>
      <c r="F78" s="247"/>
      <c r="G78" s="247"/>
      <c r="H78" s="228"/>
    </row>
    <row r="79" spans="4:8" s="215" customFormat="1" ht="11.25">
      <c r="D79" s="214"/>
      <c r="E79" s="214"/>
      <c r="F79" s="247"/>
      <c r="G79" s="247"/>
      <c r="H79" s="228"/>
    </row>
    <row r="80" spans="4:8" s="215" customFormat="1" ht="11.25">
      <c r="D80" s="214"/>
      <c r="E80" s="214"/>
      <c r="F80" s="247"/>
      <c r="G80" s="247"/>
      <c r="H80" s="228"/>
    </row>
    <row r="81" spans="4:8" s="215" customFormat="1" ht="11.25">
      <c r="D81" s="214"/>
      <c r="E81" s="214"/>
      <c r="F81" s="247"/>
      <c r="G81" s="247"/>
      <c r="H81" s="228"/>
    </row>
    <row r="82" spans="4:8" s="215" customFormat="1" ht="11.25">
      <c r="D82" s="214"/>
      <c r="E82" s="214"/>
      <c r="F82" s="247"/>
      <c r="G82" s="247"/>
      <c r="H82" s="228"/>
    </row>
    <row r="83" spans="4:8" s="215" customFormat="1" ht="11.25">
      <c r="D83" s="214"/>
      <c r="E83" s="214"/>
      <c r="F83" s="247"/>
      <c r="G83" s="247"/>
      <c r="H83" s="228"/>
    </row>
    <row r="84" spans="4:8" s="215" customFormat="1" ht="11.25">
      <c r="D84" s="214"/>
      <c r="E84" s="214"/>
      <c r="F84" s="247"/>
      <c r="G84" s="247"/>
      <c r="H84" s="228"/>
    </row>
    <row r="85" spans="4:8" s="215" customFormat="1" ht="11.25">
      <c r="D85" s="214"/>
      <c r="E85" s="214"/>
      <c r="F85" s="247"/>
      <c r="G85" s="247"/>
      <c r="H85" s="228"/>
    </row>
    <row r="86" spans="4:8" s="215" customFormat="1" ht="11.25">
      <c r="D86" s="214"/>
      <c r="E86" s="214"/>
      <c r="F86" s="247"/>
      <c r="G86" s="247"/>
      <c r="H86" s="228"/>
    </row>
    <row r="87" spans="4:8" s="215" customFormat="1" ht="11.25">
      <c r="D87" s="214"/>
      <c r="E87" s="214"/>
      <c r="F87" s="247"/>
      <c r="G87" s="247"/>
      <c r="H87" s="228"/>
    </row>
    <row r="88" spans="4:8" s="215" customFormat="1" ht="11.25">
      <c r="D88" s="214"/>
      <c r="E88" s="214"/>
      <c r="F88" s="247"/>
      <c r="G88" s="247"/>
      <c r="H88" s="228"/>
    </row>
    <row r="89" spans="4:8">
      <c r="D89" s="222"/>
      <c r="E89" s="222"/>
      <c r="H89" s="224"/>
    </row>
    <row r="90" spans="4:8">
      <c r="D90" s="222"/>
      <c r="E90" s="222"/>
      <c r="H90" s="224"/>
    </row>
    <row r="91" spans="4:8">
      <c r="D91" s="222"/>
      <c r="E91" s="222"/>
      <c r="H91" s="224"/>
    </row>
    <row r="92" spans="4:8">
      <c r="D92" s="222"/>
      <c r="E92" s="222"/>
    </row>
    <row r="93" spans="4:8">
      <c r="D93" s="222"/>
      <c r="E93" s="222"/>
    </row>
    <row r="94" spans="4:8">
      <c r="D94" s="222"/>
      <c r="E94" s="222"/>
    </row>
    <row r="95" spans="4:8">
      <c r="D95" s="222"/>
      <c r="E95" s="222"/>
    </row>
    <row r="96" spans="4:8">
      <c r="D96" s="222"/>
      <c r="E96" s="222"/>
    </row>
    <row r="97" spans="4:5">
      <c r="D97" s="222"/>
      <c r="E97" s="222"/>
    </row>
    <row r="98" spans="4:5">
      <c r="D98" s="222"/>
      <c r="E98" s="222"/>
    </row>
    <row r="99" spans="4:5">
      <c r="D99" s="222"/>
      <c r="E99" s="222"/>
    </row>
    <row r="100" spans="4:5">
      <c r="D100" s="222"/>
      <c r="E100" s="222"/>
    </row>
    <row r="101" spans="4:5">
      <c r="D101" s="222"/>
      <c r="E101" s="222"/>
    </row>
    <row r="102" spans="4:5">
      <c r="D102" s="222"/>
    </row>
    <row r="103" spans="4:5">
      <c r="D103" s="222"/>
    </row>
    <row r="104" spans="4:5">
      <c r="D104" s="222"/>
    </row>
    <row r="105" spans="4:5">
      <c r="D105" s="222"/>
    </row>
    <row r="106" spans="4:5">
      <c r="D106" s="222"/>
    </row>
    <row r="107" spans="4:5">
      <c r="D107" s="222"/>
    </row>
    <row r="108" spans="4:5">
      <c r="D108" s="222"/>
    </row>
    <row r="109" spans="4:5">
      <c r="D109" s="222"/>
    </row>
    <row r="110" spans="4:5">
      <c r="D110" s="222"/>
    </row>
    <row r="111" spans="4:5">
      <c r="D111" s="222"/>
    </row>
    <row r="112" spans="4:5">
      <c r="D112" s="222"/>
    </row>
    <row r="113" spans="4:4">
      <c r="D113" s="222"/>
    </row>
    <row r="114" spans="4:4">
      <c r="D114" s="222"/>
    </row>
    <row r="115" spans="4:4">
      <c r="D115" s="222"/>
    </row>
    <row r="116" spans="4:4">
      <c r="D116" s="222"/>
    </row>
    <row r="117" spans="4:4">
      <c r="D117" s="222"/>
    </row>
    <row r="118" spans="4:4">
      <c r="D118" s="222"/>
    </row>
    <row r="119" spans="4:4">
      <c r="D119" s="222"/>
    </row>
    <row r="120" spans="4:4">
      <c r="D120" s="222"/>
    </row>
    <row r="121" spans="4:4">
      <c r="D121" s="222"/>
    </row>
    <row r="122" spans="4:4">
      <c r="D122" s="222"/>
    </row>
    <row r="123" spans="4:4">
      <c r="D123" s="222"/>
    </row>
    <row r="124" spans="4:4">
      <c r="D124" s="222"/>
    </row>
    <row r="125" spans="4:4">
      <c r="D125" s="222"/>
    </row>
    <row r="126" spans="4:4">
      <c r="D126" s="222"/>
    </row>
    <row r="127" spans="4:4">
      <c r="D127" s="222"/>
    </row>
    <row r="128" spans="4:4">
      <c r="D128" s="222"/>
    </row>
    <row r="129" spans="4:4">
      <c r="D129" s="222"/>
    </row>
    <row r="130" spans="4:4">
      <c r="D130" s="222"/>
    </row>
    <row r="131" spans="4:4">
      <c r="D131" s="222"/>
    </row>
    <row r="132" spans="4:4">
      <c r="D132" s="222"/>
    </row>
    <row r="133" spans="4:4">
      <c r="D133" s="222"/>
    </row>
    <row r="134" spans="4:4">
      <c r="D134" s="222"/>
    </row>
    <row r="135" spans="4:4">
      <c r="D135" s="222"/>
    </row>
    <row r="136" spans="4:4">
      <c r="D136" s="222"/>
    </row>
    <row r="137" spans="4:4">
      <c r="D137" s="222"/>
    </row>
    <row r="138" spans="4:4">
      <c r="D138" s="222"/>
    </row>
    <row r="139" spans="4:4">
      <c r="D139" s="222"/>
    </row>
    <row r="140" spans="4:4">
      <c r="D140" s="222"/>
    </row>
    <row r="141" spans="4:4">
      <c r="D141" s="222"/>
    </row>
    <row r="142" spans="4:4">
      <c r="D142" s="222"/>
    </row>
    <row r="143" spans="4:4">
      <c r="D143" s="222"/>
    </row>
    <row r="144" spans="4:4">
      <c r="D144" s="222"/>
    </row>
    <row r="145" spans="4:4">
      <c r="D145" s="222"/>
    </row>
    <row r="146" spans="4:4">
      <c r="D146" s="222"/>
    </row>
    <row r="147" spans="4:4">
      <c r="D147" s="222"/>
    </row>
    <row r="148" spans="4:4">
      <c r="D148" s="222"/>
    </row>
    <row r="149" spans="4:4">
      <c r="D149" s="222"/>
    </row>
    <row r="150" spans="4:4">
      <c r="D150" s="222"/>
    </row>
    <row r="151" spans="4:4">
      <c r="D151" s="222"/>
    </row>
    <row r="152" spans="4:4">
      <c r="D152" s="222"/>
    </row>
    <row r="153" spans="4:4">
      <c r="D153" s="222"/>
    </row>
    <row r="154" spans="4:4">
      <c r="D154" s="222"/>
    </row>
    <row r="155" spans="4:4">
      <c r="D155" s="222"/>
    </row>
    <row r="156" spans="4:4">
      <c r="D156" s="222"/>
    </row>
    <row r="157" spans="4:4">
      <c r="D157" s="222"/>
    </row>
    <row r="158" spans="4:4">
      <c r="D158" s="222"/>
    </row>
  </sheetData>
  <pageMargins left="0.7" right="0.7" top="0.75" bottom="0.75" header="0.3" footer="0.3"/>
  <pageSetup paperSize="9" scale="81" orientation="portrait" r:id="rId1"/>
  <headerFooter alignWithMargins="0">
    <oddHeader xml:space="preserve">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BM122"/>
  <sheetViews>
    <sheetView showGridLines="0" workbookViewId="0">
      <selection activeCell="F115" sqref="F1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126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2" customFormat="1" ht="12" hidden="1" customHeight="1">
      <c r="A8" s="32"/>
      <c r="B8" s="33"/>
      <c r="C8" s="32"/>
      <c r="D8" s="27" t="s">
        <v>131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hidden="1" customHeight="1">
      <c r="A9" s="32"/>
      <c r="B9" s="33"/>
      <c r="C9" s="32"/>
      <c r="D9" s="32"/>
      <c r="E9" s="295" t="s">
        <v>1361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hidden="1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5">
        <f>'Rekapitulácia stavby'!AN8</f>
        <v>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21</v>
      </c>
      <c r="E14" s="32"/>
      <c r="F14" s="32"/>
      <c r="G14" s="32"/>
      <c r="H14" s="32"/>
      <c r="I14" s="27" t="s">
        <v>22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hidden="1" customHeight="1">
      <c r="A15" s="32"/>
      <c r="B15" s="33"/>
      <c r="C15" s="32"/>
      <c r="D15" s="32"/>
      <c r="E15" s="25" t="s">
        <v>23</v>
      </c>
      <c r="F15" s="32"/>
      <c r="G15" s="32"/>
      <c r="H15" s="32"/>
      <c r="I15" s="27" t="s">
        <v>24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hidden="1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27" t="s">
        <v>22</v>
      </c>
      <c r="J17" s="28">
        <f>'Rekapitulácia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hidden="1" customHeight="1">
      <c r="A18" s="32"/>
      <c r="B18" s="33"/>
      <c r="C18" s="32"/>
      <c r="D18" s="32"/>
      <c r="E18" s="303">
        <f>'Rekapitulácia stavby'!E14</f>
        <v>0</v>
      </c>
      <c r="F18" s="282"/>
      <c r="G18" s="282"/>
      <c r="H18" s="282"/>
      <c r="I18" s="27" t="s">
        <v>24</v>
      </c>
      <c r="J18" s="28">
        <f>'Rekapitulácia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hidden="1" customHeight="1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22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hidden="1" customHeight="1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24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hidden="1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27" t="s">
        <v>22</v>
      </c>
      <c r="J23" s="25" t="str">
        <f>IF('Rekapitulácia stavby'!AN19="","",'Rekapitulácia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hidden="1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24</v>
      </c>
      <c r="J24" s="25" t="str">
        <f>IF('Rekapitulácia stavby'!AN20="","",'Rekapitulácia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hidden="1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hidden="1" customHeight="1">
      <c r="A27" s="100"/>
      <c r="B27" s="101"/>
      <c r="C27" s="100"/>
      <c r="D27" s="100"/>
      <c r="E27" s="286" t="s">
        <v>1</v>
      </c>
      <c r="F27" s="286"/>
      <c r="G27" s="286"/>
      <c r="H27" s="286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hidden="1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32"/>
      <c r="J30" s="71">
        <f>ROUND(J118,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hidden="1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99" t="s">
        <v>36</v>
      </c>
      <c r="E33" s="27" t="s">
        <v>37</v>
      </c>
      <c r="F33" s="104">
        <f>ROUND((SUM(BE118:BE121)),  2)</f>
        <v>0</v>
      </c>
      <c r="G33" s="32"/>
      <c r="H33" s="32"/>
      <c r="I33" s="105">
        <v>0.2</v>
      </c>
      <c r="J33" s="104">
        <f>ROUND(((SUM(BE118:BE121))*I33),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38</v>
      </c>
      <c r="F34" s="104">
        <f>ROUND((SUM(BF118:BF121)),  2)</f>
        <v>0</v>
      </c>
      <c r="G34" s="32"/>
      <c r="H34" s="32"/>
      <c r="I34" s="105">
        <v>0.2</v>
      </c>
      <c r="J34" s="104">
        <f>ROUND(((SUM(BF118:BF121))*I34),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4">
        <f>ROUND((SUM(BG118:BG121)),  2)</f>
        <v>0</v>
      </c>
      <c r="G35" s="32"/>
      <c r="H35" s="32"/>
      <c r="I35" s="105">
        <v>0.2</v>
      </c>
      <c r="J35" s="104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4">
        <f>ROUND((SUM(BH118:BH121)),  2)</f>
        <v>0</v>
      </c>
      <c r="G36" s="32"/>
      <c r="H36" s="32"/>
      <c r="I36" s="105">
        <v>0.2</v>
      </c>
      <c r="J36" s="104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4">
        <f>ROUND((SUM(BI118:BI121)),  2)</f>
        <v>0</v>
      </c>
      <c r="G37" s="32"/>
      <c r="H37" s="32"/>
      <c r="I37" s="105">
        <v>0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hidden="1" customHeight="1">
      <c r="A39" s="32"/>
      <c r="B39" s="33"/>
      <c r="C39" s="106"/>
      <c r="D39" s="107" t="s">
        <v>42</v>
      </c>
      <c r="E39" s="60"/>
      <c r="F39" s="60"/>
      <c r="G39" s="108" t="s">
        <v>43</v>
      </c>
      <c r="H39" s="109" t="s">
        <v>44</v>
      </c>
      <c r="I39" s="60"/>
      <c r="J39" s="110">
        <f>SUM(J30:J37)</f>
        <v>0</v>
      </c>
      <c r="K39" s="111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hidden="1" customHeight="1">
      <c r="B41" s="20"/>
      <c r="L41" s="20"/>
    </row>
    <row r="42" spans="1:31" s="1" customFormat="1" ht="14.45" hidden="1" customHeight="1">
      <c r="B42" s="20"/>
      <c r="L42" s="20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47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131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95" t="str">
        <f>E9</f>
        <v>SO-06 - Rekonštrukcia prípojky NN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18</v>
      </c>
      <c r="D89" s="32"/>
      <c r="E89" s="32"/>
      <c r="F89" s="25" t="str">
        <f>F12</f>
        <v>Košice, Sídlisko KVP</v>
      </c>
      <c r="G89" s="32"/>
      <c r="H89" s="32"/>
      <c r="I89" s="27" t="s">
        <v>20</v>
      </c>
      <c r="J89" s="55">
        <f>IF(J12="","",J12)</f>
        <v>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hidden="1" customHeight="1">
      <c r="A91" s="32"/>
      <c r="B91" s="33"/>
      <c r="C91" s="27" t="s">
        <v>21</v>
      </c>
      <c r="D91" s="32"/>
      <c r="E91" s="32"/>
      <c r="F91" s="25" t="str">
        <f>E15</f>
        <v>Mestská časť Košice - Sídlisko KVP</v>
      </c>
      <c r="G91" s="32"/>
      <c r="H91" s="32"/>
      <c r="I91" s="27" t="s">
        <v>26</v>
      </c>
      <c r="J91" s="30" t="str">
        <f>E21</f>
        <v>ARZ architektonické štúdio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hidden="1" customHeight="1">
      <c r="A92" s="32"/>
      <c r="B92" s="33"/>
      <c r="C92" s="27" t="s">
        <v>25</v>
      </c>
      <c r="D92" s="32"/>
      <c r="E92" s="32"/>
      <c r="F92" s="25">
        <f>IF(E18="","",E18)</f>
        <v>0</v>
      </c>
      <c r="G92" s="32"/>
      <c r="H92" s="32"/>
      <c r="I92" s="27" t="s">
        <v>29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14" t="s">
        <v>138</v>
      </c>
      <c r="D94" s="106"/>
      <c r="E94" s="106"/>
      <c r="F94" s="106"/>
      <c r="G94" s="106"/>
      <c r="H94" s="106"/>
      <c r="I94" s="106"/>
      <c r="J94" s="115" t="s">
        <v>139</v>
      </c>
      <c r="K94" s="106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hidden="1" customHeight="1">
      <c r="A96" s="32"/>
      <c r="B96" s="33"/>
      <c r="C96" s="116" t="s">
        <v>140</v>
      </c>
      <c r="D96" s="32"/>
      <c r="E96" s="32"/>
      <c r="F96" s="32"/>
      <c r="G96" s="32"/>
      <c r="H96" s="32"/>
      <c r="I96" s="32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141</v>
      </c>
    </row>
    <row r="97" spans="1:31" s="9" customFormat="1" ht="24.95" hidden="1" customHeight="1">
      <c r="B97" s="117"/>
      <c r="D97" s="118" t="s">
        <v>1318</v>
      </c>
      <c r="E97" s="119"/>
      <c r="F97" s="119"/>
      <c r="G97" s="119"/>
      <c r="H97" s="119"/>
      <c r="I97" s="119"/>
      <c r="J97" s="120">
        <f>J119</f>
        <v>0</v>
      </c>
      <c r="L97" s="117"/>
    </row>
    <row r="98" spans="1:31" s="10" customFormat="1" ht="19.899999999999999" hidden="1" customHeight="1">
      <c r="B98" s="121"/>
      <c r="D98" s="122" t="s">
        <v>1319</v>
      </c>
      <c r="E98" s="123"/>
      <c r="F98" s="123"/>
      <c r="G98" s="123"/>
      <c r="H98" s="123"/>
      <c r="I98" s="123"/>
      <c r="J98" s="124">
        <f>J120</f>
        <v>0</v>
      </c>
      <c r="L98" s="121"/>
    </row>
    <row r="99" spans="1:31" s="2" customFormat="1" ht="21.7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hidden="1" customHeight="1">
      <c r="A100" s="32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hidden="1"/>
    <row r="102" spans="1:31" hidden="1"/>
    <row r="103" spans="1:31" hidden="1"/>
    <row r="104" spans="1:31" s="2" customFormat="1" ht="6.95" customHeight="1">
      <c r="A104" s="32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152</v>
      </c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14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99" t="str">
        <f>E7</f>
        <v>Džemo  - Komunitná kaviareň</v>
      </c>
      <c r="F108" s="300"/>
      <c r="G108" s="300"/>
      <c r="H108" s="300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131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95" t="str">
        <f>E9</f>
        <v>SO-06 - Rekonštrukcia prípojky NN</v>
      </c>
      <c r="F110" s="302"/>
      <c r="G110" s="302"/>
      <c r="H110" s="30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18</v>
      </c>
      <c r="D112" s="32"/>
      <c r="E112" s="32"/>
      <c r="F112" s="25" t="str">
        <f>F12</f>
        <v>Košice, Sídlisko KVP</v>
      </c>
      <c r="G112" s="32"/>
      <c r="H112" s="32"/>
      <c r="I112" s="27" t="s">
        <v>20</v>
      </c>
      <c r="J112" s="55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25.7" customHeight="1">
      <c r="A114" s="32"/>
      <c r="B114" s="33"/>
      <c r="C114" s="27" t="s">
        <v>21</v>
      </c>
      <c r="D114" s="32"/>
      <c r="E114" s="32"/>
      <c r="F114" s="25" t="str">
        <f>E15</f>
        <v>Mestská časť Košice - Sídlisko KVP</v>
      </c>
      <c r="G114" s="32"/>
      <c r="H114" s="32"/>
      <c r="I114" s="27" t="s">
        <v>26</v>
      </c>
      <c r="J114" s="30" t="str">
        <f>E21</f>
        <v>ARZ architektonické štúdio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25</v>
      </c>
      <c r="D115" s="32"/>
      <c r="E115" s="32"/>
      <c r="F115" s="25"/>
      <c r="G115" s="32"/>
      <c r="H115" s="32"/>
      <c r="I115" s="27" t="s">
        <v>29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25"/>
      <c r="B117" s="126"/>
      <c r="C117" s="127" t="s">
        <v>153</v>
      </c>
      <c r="D117" s="128" t="s">
        <v>57</v>
      </c>
      <c r="E117" s="128" t="s">
        <v>53</v>
      </c>
      <c r="F117" s="128" t="s">
        <v>54</v>
      </c>
      <c r="G117" s="128" t="s">
        <v>154</v>
      </c>
      <c r="H117" s="128" t="s">
        <v>155</v>
      </c>
      <c r="I117" s="128" t="s">
        <v>156</v>
      </c>
      <c r="J117" s="129" t="s">
        <v>139</v>
      </c>
      <c r="K117" s="130" t="s">
        <v>157</v>
      </c>
      <c r="L117" s="131"/>
      <c r="M117" s="62" t="s">
        <v>1</v>
      </c>
      <c r="N117" s="63" t="s">
        <v>36</v>
      </c>
      <c r="O117" s="63" t="s">
        <v>158</v>
      </c>
      <c r="P117" s="63" t="s">
        <v>159</v>
      </c>
      <c r="Q117" s="63" t="s">
        <v>160</v>
      </c>
      <c r="R117" s="63" t="s">
        <v>161</v>
      </c>
      <c r="S117" s="63" t="s">
        <v>162</v>
      </c>
      <c r="T117" s="64" t="s">
        <v>163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</row>
    <row r="118" spans="1:65" s="2" customFormat="1" ht="22.9" customHeight="1">
      <c r="A118" s="32"/>
      <c r="B118" s="33"/>
      <c r="C118" s="69" t="s">
        <v>140</v>
      </c>
      <c r="D118" s="32"/>
      <c r="E118" s="32"/>
      <c r="F118" s="32"/>
      <c r="G118" s="32"/>
      <c r="H118" s="32"/>
      <c r="I118" s="32"/>
      <c r="J118" s="132">
        <f>BK118</f>
        <v>0</v>
      </c>
      <c r="K118" s="32"/>
      <c r="L118" s="33"/>
      <c r="M118" s="65"/>
      <c r="N118" s="56"/>
      <c r="O118" s="66"/>
      <c r="P118" s="133">
        <f>P119</f>
        <v>0</v>
      </c>
      <c r="Q118" s="66"/>
      <c r="R118" s="133">
        <f>R119</f>
        <v>0</v>
      </c>
      <c r="S118" s="66"/>
      <c r="T118" s="134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71</v>
      </c>
      <c r="AU118" s="17" t="s">
        <v>141</v>
      </c>
      <c r="BK118" s="135">
        <f>BK119</f>
        <v>0</v>
      </c>
    </row>
    <row r="119" spans="1:65" s="12" customFormat="1" ht="25.9" customHeight="1">
      <c r="B119" s="136"/>
      <c r="D119" s="137" t="s">
        <v>71</v>
      </c>
      <c r="E119" s="138" t="s">
        <v>463</v>
      </c>
      <c r="F119" s="138" t="s">
        <v>1320</v>
      </c>
      <c r="I119" s="139"/>
      <c r="J119" s="140">
        <f>BK119</f>
        <v>0</v>
      </c>
      <c r="L119" s="136"/>
      <c r="M119" s="141"/>
      <c r="N119" s="142"/>
      <c r="O119" s="142"/>
      <c r="P119" s="143">
        <f>P120</f>
        <v>0</v>
      </c>
      <c r="Q119" s="142"/>
      <c r="R119" s="143">
        <f>R120</f>
        <v>0</v>
      </c>
      <c r="S119" s="142"/>
      <c r="T119" s="144">
        <f>T120</f>
        <v>0</v>
      </c>
      <c r="AR119" s="137" t="s">
        <v>89</v>
      </c>
      <c r="AT119" s="145" t="s">
        <v>71</v>
      </c>
      <c r="AU119" s="145" t="s">
        <v>72</v>
      </c>
      <c r="AY119" s="137" t="s">
        <v>166</v>
      </c>
      <c r="BK119" s="146">
        <f>BK120</f>
        <v>0</v>
      </c>
    </row>
    <row r="120" spans="1:65" s="12" customFormat="1" ht="22.9" customHeight="1">
      <c r="B120" s="136"/>
      <c r="D120" s="137" t="s">
        <v>71</v>
      </c>
      <c r="E120" s="147" t="s">
        <v>1321</v>
      </c>
      <c r="F120" s="147" t="s">
        <v>1322</v>
      </c>
      <c r="I120" s="139"/>
      <c r="J120" s="148">
        <f>BK120</f>
        <v>0</v>
      </c>
      <c r="L120" s="136"/>
      <c r="M120" s="141"/>
      <c r="N120" s="142"/>
      <c r="O120" s="142"/>
      <c r="P120" s="143">
        <f>P121</f>
        <v>0</v>
      </c>
      <c r="Q120" s="142"/>
      <c r="R120" s="143">
        <f>R121</f>
        <v>0</v>
      </c>
      <c r="S120" s="142"/>
      <c r="T120" s="144">
        <f>T121</f>
        <v>0</v>
      </c>
      <c r="AR120" s="137" t="s">
        <v>89</v>
      </c>
      <c r="AT120" s="145" t="s">
        <v>71</v>
      </c>
      <c r="AU120" s="145" t="s">
        <v>79</v>
      </c>
      <c r="AY120" s="137" t="s">
        <v>166</v>
      </c>
      <c r="BK120" s="146">
        <f>BK121</f>
        <v>0</v>
      </c>
    </row>
    <row r="121" spans="1:65" s="2" customFormat="1" ht="21.75" customHeight="1">
      <c r="A121" s="32"/>
      <c r="B121" s="149"/>
      <c r="C121" s="150" t="s">
        <v>79</v>
      </c>
      <c r="D121" s="150" t="s">
        <v>169</v>
      </c>
      <c r="E121" s="151" t="s">
        <v>1362</v>
      </c>
      <c r="F121" s="152" t="s">
        <v>1363</v>
      </c>
      <c r="G121" s="153" t="s">
        <v>747</v>
      </c>
      <c r="H121" s="154">
        <v>1</v>
      </c>
      <c r="I121" s="155"/>
      <c r="J121" s="156">
        <f>ROUND(I121*H121,2)</f>
        <v>0</v>
      </c>
      <c r="K121" s="157"/>
      <c r="L121" s="33"/>
      <c r="M121" s="202" t="s">
        <v>1</v>
      </c>
      <c r="N121" s="203" t="s">
        <v>38</v>
      </c>
      <c r="O121" s="204"/>
      <c r="P121" s="205">
        <f>O121*H121</f>
        <v>0</v>
      </c>
      <c r="Q121" s="205">
        <v>0</v>
      </c>
      <c r="R121" s="205">
        <f>Q121*H121</f>
        <v>0</v>
      </c>
      <c r="S121" s="205">
        <v>0</v>
      </c>
      <c r="T121" s="206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62" t="s">
        <v>1098</v>
      </c>
      <c r="AT121" s="162" t="s">
        <v>169</v>
      </c>
      <c r="AU121" s="162" t="s">
        <v>84</v>
      </c>
      <c r="AY121" s="17" t="s">
        <v>166</v>
      </c>
      <c r="BE121" s="163">
        <f>IF(N121="základná",J121,0)</f>
        <v>0</v>
      </c>
      <c r="BF121" s="163">
        <f>IF(N121="znížená",J121,0)</f>
        <v>0</v>
      </c>
      <c r="BG121" s="163">
        <f>IF(N121="zákl. prenesená",J121,0)</f>
        <v>0</v>
      </c>
      <c r="BH121" s="163">
        <f>IF(N121="zníž. prenesená",J121,0)</f>
        <v>0</v>
      </c>
      <c r="BI121" s="163">
        <f>IF(N121="nulová",J121,0)</f>
        <v>0</v>
      </c>
      <c r="BJ121" s="17" t="s">
        <v>84</v>
      </c>
      <c r="BK121" s="163">
        <f>ROUND(I121*H121,2)</f>
        <v>0</v>
      </c>
      <c r="BL121" s="17" t="s">
        <v>1098</v>
      </c>
      <c r="BM121" s="162" t="s">
        <v>1364</v>
      </c>
    </row>
    <row r="122" spans="1:65" s="2" customFormat="1" ht="6.95" customHeight="1">
      <c r="A122" s="32"/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3"/>
      <c r="M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</sheetData>
  <autoFilter ref="C117:K121" xr:uid="{00000000-0009-0000-0000-00000D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EF00-5AB9-4D3C-8B1D-F434EA55BAF2}">
  <dimension ref="A1:H156"/>
  <sheetViews>
    <sheetView zoomScaleNormal="100" workbookViewId="0">
      <selection activeCell="O27" sqref="O27"/>
    </sheetView>
  </sheetViews>
  <sheetFormatPr defaultRowHeight="12.75"/>
  <cols>
    <col min="1" max="1" width="4.83203125" style="220" customWidth="1"/>
    <col min="2" max="2" width="11.6640625" style="220" customWidth="1"/>
    <col min="3" max="3" width="51.6640625" style="220" customWidth="1"/>
    <col min="4" max="4" width="6.1640625" style="220" customWidth="1"/>
    <col min="5" max="5" width="6.33203125" style="220" customWidth="1"/>
    <col min="6" max="6" width="11.5" style="245" customWidth="1"/>
    <col min="7" max="7" width="16" style="245" customWidth="1"/>
    <col min="8" max="8" width="16" style="220" customWidth="1"/>
    <col min="9" max="256" width="9.33203125" style="220"/>
    <col min="257" max="257" width="4.83203125" style="220" customWidth="1"/>
    <col min="258" max="258" width="11.6640625" style="220" customWidth="1"/>
    <col min="259" max="259" width="51.6640625" style="220" customWidth="1"/>
    <col min="260" max="260" width="6.1640625" style="220" customWidth="1"/>
    <col min="261" max="261" width="6.33203125" style="220" customWidth="1"/>
    <col min="262" max="262" width="11.5" style="220" customWidth="1"/>
    <col min="263" max="264" width="16" style="220" customWidth="1"/>
    <col min="265" max="512" width="9.33203125" style="220"/>
    <col min="513" max="513" width="4.83203125" style="220" customWidth="1"/>
    <col min="514" max="514" width="11.6640625" style="220" customWidth="1"/>
    <col min="515" max="515" width="51.6640625" style="220" customWidth="1"/>
    <col min="516" max="516" width="6.1640625" style="220" customWidth="1"/>
    <col min="517" max="517" width="6.33203125" style="220" customWidth="1"/>
    <col min="518" max="518" width="11.5" style="220" customWidth="1"/>
    <col min="519" max="520" width="16" style="220" customWidth="1"/>
    <col min="521" max="768" width="9.33203125" style="220"/>
    <col min="769" max="769" width="4.83203125" style="220" customWidth="1"/>
    <col min="770" max="770" width="11.6640625" style="220" customWidth="1"/>
    <col min="771" max="771" width="51.6640625" style="220" customWidth="1"/>
    <col min="772" max="772" width="6.1640625" style="220" customWidth="1"/>
    <col min="773" max="773" width="6.33203125" style="220" customWidth="1"/>
    <col min="774" max="774" width="11.5" style="220" customWidth="1"/>
    <col min="775" max="776" width="16" style="220" customWidth="1"/>
    <col min="777" max="1024" width="9.33203125" style="220"/>
    <col min="1025" max="1025" width="4.83203125" style="220" customWidth="1"/>
    <col min="1026" max="1026" width="11.6640625" style="220" customWidth="1"/>
    <col min="1027" max="1027" width="51.6640625" style="220" customWidth="1"/>
    <col min="1028" max="1028" width="6.1640625" style="220" customWidth="1"/>
    <col min="1029" max="1029" width="6.33203125" style="220" customWidth="1"/>
    <col min="1030" max="1030" width="11.5" style="220" customWidth="1"/>
    <col min="1031" max="1032" width="16" style="220" customWidth="1"/>
    <col min="1033" max="1280" width="9.33203125" style="220"/>
    <col min="1281" max="1281" width="4.83203125" style="220" customWidth="1"/>
    <col min="1282" max="1282" width="11.6640625" style="220" customWidth="1"/>
    <col min="1283" max="1283" width="51.6640625" style="220" customWidth="1"/>
    <col min="1284" max="1284" width="6.1640625" style="220" customWidth="1"/>
    <col min="1285" max="1285" width="6.33203125" style="220" customWidth="1"/>
    <col min="1286" max="1286" width="11.5" style="220" customWidth="1"/>
    <col min="1287" max="1288" width="16" style="220" customWidth="1"/>
    <col min="1289" max="1536" width="9.33203125" style="220"/>
    <col min="1537" max="1537" width="4.83203125" style="220" customWidth="1"/>
    <col min="1538" max="1538" width="11.6640625" style="220" customWidth="1"/>
    <col min="1539" max="1539" width="51.6640625" style="220" customWidth="1"/>
    <col min="1540" max="1540" width="6.1640625" style="220" customWidth="1"/>
    <col min="1541" max="1541" width="6.33203125" style="220" customWidth="1"/>
    <col min="1542" max="1542" width="11.5" style="220" customWidth="1"/>
    <col min="1543" max="1544" width="16" style="220" customWidth="1"/>
    <col min="1545" max="1792" width="9.33203125" style="220"/>
    <col min="1793" max="1793" width="4.83203125" style="220" customWidth="1"/>
    <col min="1794" max="1794" width="11.6640625" style="220" customWidth="1"/>
    <col min="1795" max="1795" width="51.6640625" style="220" customWidth="1"/>
    <col min="1796" max="1796" width="6.1640625" style="220" customWidth="1"/>
    <col min="1797" max="1797" width="6.33203125" style="220" customWidth="1"/>
    <col min="1798" max="1798" width="11.5" style="220" customWidth="1"/>
    <col min="1799" max="1800" width="16" style="220" customWidth="1"/>
    <col min="1801" max="2048" width="9.33203125" style="220"/>
    <col min="2049" max="2049" width="4.83203125" style="220" customWidth="1"/>
    <col min="2050" max="2050" width="11.6640625" style="220" customWidth="1"/>
    <col min="2051" max="2051" width="51.6640625" style="220" customWidth="1"/>
    <col min="2052" max="2052" width="6.1640625" style="220" customWidth="1"/>
    <col min="2053" max="2053" width="6.33203125" style="220" customWidth="1"/>
    <col min="2054" max="2054" width="11.5" style="220" customWidth="1"/>
    <col min="2055" max="2056" width="16" style="220" customWidth="1"/>
    <col min="2057" max="2304" width="9.33203125" style="220"/>
    <col min="2305" max="2305" width="4.83203125" style="220" customWidth="1"/>
    <col min="2306" max="2306" width="11.6640625" style="220" customWidth="1"/>
    <col min="2307" max="2307" width="51.6640625" style="220" customWidth="1"/>
    <col min="2308" max="2308" width="6.1640625" style="220" customWidth="1"/>
    <col min="2309" max="2309" width="6.33203125" style="220" customWidth="1"/>
    <col min="2310" max="2310" width="11.5" style="220" customWidth="1"/>
    <col min="2311" max="2312" width="16" style="220" customWidth="1"/>
    <col min="2313" max="2560" width="9.33203125" style="220"/>
    <col min="2561" max="2561" width="4.83203125" style="220" customWidth="1"/>
    <col min="2562" max="2562" width="11.6640625" style="220" customWidth="1"/>
    <col min="2563" max="2563" width="51.6640625" style="220" customWidth="1"/>
    <col min="2564" max="2564" width="6.1640625" style="220" customWidth="1"/>
    <col min="2565" max="2565" width="6.33203125" style="220" customWidth="1"/>
    <col min="2566" max="2566" width="11.5" style="220" customWidth="1"/>
    <col min="2567" max="2568" width="16" style="220" customWidth="1"/>
    <col min="2569" max="2816" width="9.33203125" style="220"/>
    <col min="2817" max="2817" width="4.83203125" style="220" customWidth="1"/>
    <col min="2818" max="2818" width="11.6640625" style="220" customWidth="1"/>
    <col min="2819" max="2819" width="51.6640625" style="220" customWidth="1"/>
    <col min="2820" max="2820" width="6.1640625" style="220" customWidth="1"/>
    <col min="2821" max="2821" width="6.33203125" style="220" customWidth="1"/>
    <col min="2822" max="2822" width="11.5" style="220" customWidth="1"/>
    <col min="2823" max="2824" width="16" style="220" customWidth="1"/>
    <col min="2825" max="3072" width="9.33203125" style="220"/>
    <col min="3073" max="3073" width="4.83203125" style="220" customWidth="1"/>
    <col min="3074" max="3074" width="11.6640625" style="220" customWidth="1"/>
    <col min="3075" max="3075" width="51.6640625" style="220" customWidth="1"/>
    <col min="3076" max="3076" width="6.1640625" style="220" customWidth="1"/>
    <col min="3077" max="3077" width="6.33203125" style="220" customWidth="1"/>
    <col min="3078" max="3078" width="11.5" style="220" customWidth="1"/>
    <col min="3079" max="3080" width="16" style="220" customWidth="1"/>
    <col min="3081" max="3328" width="9.33203125" style="220"/>
    <col min="3329" max="3329" width="4.83203125" style="220" customWidth="1"/>
    <col min="3330" max="3330" width="11.6640625" style="220" customWidth="1"/>
    <col min="3331" max="3331" width="51.6640625" style="220" customWidth="1"/>
    <col min="3332" max="3332" width="6.1640625" style="220" customWidth="1"/>
    <col min="3333" max="3333" width="6.33203125" style="220" customWidth="1"/>
    <col min="3334" max="3334" width="11.5" style="220" customWidth="1"/>
    <col min="3335" max="3336" width="16" style="220" customWidth="1"/>
    <col min="3337" max="3584" width="9.33203125" style="220"/>
    <col min="3585" max="3585" width="4.83203125" style="220" customWidth="1"/>
    <col min="3586" max="3586" width="11.6640625" style="220" customWidth="1"/>
    <col min="3587" max="3587" width="51.6640625" style="220" customWidth="1"/>
    <col min="3588" max="3588" width="6.1640625" style="220" customWidth="1"/>
    <col min="3589" max="3589" width="6.33203125" style="220" customWidth="1"/>
    <col min="3590" max="3590" width="11.5" style="220" customWidth="1"/>
    <col min="3591" max="3592" width="16" style="220" customWidth="1"/>
    <col min="3593" max="3840" width="9.33203125" style="220"/>
    <col min="3841" max="3841" width="4.83203125" style="220" customWidth="1"/>
    <col min="3842" max="3842" width="11.6640625" style="220" customWidth="1"/>
    <col min="3843" max="3843" width="51.6640625" style="220" customWidth="1"/>
    <col min="3844" max="3844" width="6.1640625" style="220" customWidth="1"/>
    <col min="3845" max="3845" width="6.33203125" style="220" customWidth="1"/>
    <col min="3846" max="3846" width="11.5" style="220" customWidth="1"/>
    <col min="3847" max="3848" width="16" style="220" customWidth="1"/>
    <col min="3849" max="4096" width="9.33203125" style="220"/>
    <col min="4097" max="4097" width="4.83203125" style="220" customWidth="1"/>
    <col min="4098" max="4098" width="11.6640625" style="220" customWidth="1"/>
    <col min="4099" max="4099" width="51.6640625" style="220" customWidth="1"/>
    <col min="4100" max="4100" width="6.1640625" style="220" customWidth="1"/>
    <col min="4101" max="4101" width="6.33203125" style="220" customWidth="1"/>
    <col min="4102" max="4102" width="11.5" style="220" customWidth="1"/>
    <col min="4103" max="4104" width="16" style="220" customWidth="1"/>
    <col min="4105" max="4352" width="9.33203125" style="220"/>
    <col min="4353" max="4353" width="4.83203125" style="220" customWidth="1"/>
    <col min="4354" max="4354" width="11.6640625" style="220" customWidth="1"/>
    <col min="4355" max="4355" width="51.6640625" style="220" customWidth="1"/>
    <col min="4356" max="4356" width="6.1640625" style="220" customWidth="1"/>
    <col min="4357" max="4357" width="6.33203125" style="220" customWidth="1"/>
    <col min="4358" max="4358" width="11.5" style="220" customWidth="1"/>
    <col min="4359" max="4360" width="16" style="220" customWidth="1"/>
    <col min="4361" max="4608" width="9.33203125" style="220"/>
    <col min="4609" max="4609" width="4.83203125" style="220" customWidth="1"/>
    <col min="4610" max="4610" width="11.6640625" style="220" customWidth="1"/>
    <col min="4611" max="4611" width="51.6640625" style="220" customWidth="1"/>
    <col min="4612" max="4612" width="6.1640625" style="220" customWidth="1"/>
    <col min="4613" max="4613" width="6.33203125" style="220" customWidth="1"/>
    <col min="4614" max="4614" width="11.5" style="220" customWidth="1"/>
    <col min="4615" max="4616" width="16" style="220" customWidth="1"/>
    <col min="4617" max="4864" width="9.33203125" style="220"/>
    <col min="4865" max="4865" width="4.83203125" style="220" customWidth="1"/>
    <col min="4866" max="4866" width="11.6640625" style="220" customWidth="1"/>
    <col min="4867" max="4867" width="51.6640625" style="220" customWidth="1"/>
    <col min="4868" max="4868" width="6.1640625" style="220" customWidth="1"/>
    <col min="4869" max="4869" width="6.33203125" style="220" customWidth="1"/>
    <col min="4870" max="4870" width="11.5" style="220" customWidth="1"/>
    <col min="4871" max="4872" width="16" style="220" customWidth="1"/>
    <col min="4873" max="5120" width="9.33203125" style="220"/>
    <col min="5121" max="5121" width="4.83203125" style="220" customWidth="1"/>
    <col min="5122" max="5122" width="11.6640625" style="220" customWidth="1"/>
    <col min="5123" max="5123" width="51.6640625" style="220" customWidth="1"/>
    <col min="5124" max="5124" width="6.1640625" style="220" customWidth="1"/>
    <col min="5125" max="5125" width="6.33203125" style="220" customWidth="1"/>
    <col min="5126" max="5126" width="11.5" style="220" customWidth="1"/>
    <col min="5127" max="5128" width="16" style="220" customWidth="1"/>
    <col min="5129" max="5376" width="9.33203125" style="220"/>
    <col min="5377" max="5377" width="4.83203125" style="220" customWidth="1"/>
    <col min="5378" max="5378" width="11.6640625" style="220" customWidth="1"/>
    <col min="5379" max="5379" width="51.6640625" style="220" customWidth="1"/>
    <col min="5380" max="5380" width="6.1640625" style="220" customWidth="1"/>
    <col min="5381" max="5381" width="6.33203125" style="220" customWidth="1"/>
    <col min="5382" max="5382" width="11.5" style="220" customWidth="1"/>
    <col min="5383" max="5384" width="16" style="220" customWidth="1"/>
    <col min="5385" max="5632" width="9.33203125" style="220"/>
    <col min="5633" max="5633" width="4.83203125" style="220" customWidth="1"/>
    <col min="5634" max="5634" width="11.6640625" style="220" customWidth="1"/>
    <col min="5635" max="5635" width="51.6640625" style="220" customWidth="1"/>
    <col min="5636" max="5636" width="6.1640625" style="220" customWidth="1"/>
    <col min="5637" max="5637" width="6.33203125" style="220" customWidth="1"/>
    <col min="5638" max="5638" width="11.5" style="220" customWidth="1"/>
    <col min="5639" max="5640" width="16" style="220" customWidth="1"/>
    <col min="5641" max="5888" width="9.33203125" style="220"/>
    <col min="5889" max="5889" width="4.83203125" style="220" customWidth="1"/>
    <col min="5890" max="5890" width="11.6640625" style="220" customWidth="1"/>
    <col min="5891" max="5891" width="51.6640625" style="220" customWidth="1"/>
    <col min="5892" max="5892" width="6.1640625" style="220" customWidth="1"/>
    <col min="5893" max="5893" width="6.33203125" style="220" customWidth="1"/>
    <col min="5894" max="5894" width="11.5" style="220" customWidth="1"/>
    <col min="5895" max="5896" width="16" style="220" customWidth="1"/>
    <col min="5897" max="6144" width="9.33203125" style="220"/>
    <col min="6145" max="6145" width="4.83203125" style="220" customWidth="1"/>
    <col min="6146" max="6146" width="11.6640625" style="220" customWidth="1"/>
    <col min="6147" max="6147" width="51.6640625" style="220" customWidth="1"/>
    <col min="6148" max="6148" width="6.1640625" style="220" customWidth="1"/>
    <col min="6149" max="6149" width="6.33203125" style="220" customWidth="1"/>
    <col min="6150" max="6150" width="11.5" style="220" customWidth="1"/>
    <col min="6151" max="6152" width="16" style="220" customWidth="1"/>
    <col min="6153" max="6400" width="9.33203125" style="220"/>
    <col min="6401" max="6401" width="4.83203125" style="220" customWidth="1"/>
    <col min="6402" max="6402" width="11.6640625" style="220" customWidth="1"/>
    <col min="6403" max="6403" width="51.6640625" style="220" customWidth="1"/>
    <col min="6404" max="6404" width="6.1640625" style="220" customWidth="1"/>
    <col min="6405" max="6405" width="6.33203125" style="220" customWidth="1"/>
    <col min="6406" max="6406" width="11.5" style="220" customWidth="1"/>
    <col min="6407" max="6408" width="16" style="220" customWidth="1"/>
    <col min="6409" max="6656" width="9.33203125" style="220"/>
    <col min="6657" max="6657" width="4.83203125" style="220" customWidth="1"/>
    <col min="6658" max="6658" width="11.6640625" style="220" customWidth="1"/>
    <col min="6659" max="6659" width="51.6640625" style="220" customWidth="1"/>
    <col min="6660" max="6660" width="6.1640625" style="220" customWidth="1"/>
    <col min="6661" max="6661" width="6.33203125" style="220" customWidth="1"/>
    <col min="6662" max="6662" width="11.5" style="220" customWidth="1"/>
    <col min="6663" max="6664" width="16" style="220" customWidth="1"/>
    <col min="6665" max="6912" width="9.33203125" style="220"/>
    <col min="6913" max="6913" width="4.83203125" style="220" customWidth="1"/>
    <col min="6914" max="6914" width="11.6640625" style="220" customWidth="1"/>
    <col min="6915" max="6915" width="51.6640625" style="220" customWidth="1"/>
    <col min="6916" max="6916" width="6.1640625" style="220" customWidth="1"/>
    <col min="6917" max="6917" width="6.33203125" style="220" customWidth="1"/>
    <col min="6918" max="6918" width="11.5" style="220" customWidth="1"/>
    <col min="6919" max="6920" width="16" style="220" customWidth="1"/>
    <col min="6921" max="7168" width="9.33203125" style="220"/>
    <col min="7169" max="7169" width="4.83203125" style="220" customWidth="1"/>
    <col min="7170" max="7170" width="11.6640625" style="220" customWidth="1"/>
    <col min="7171" max="7171" width="51.6640625" style="220" customWidth="1"/>
    <col min="7172" max="7172" width="6.1640625" style="220" customWidth="1"/>
    <col min="7173" max="7173" width="6.33203125" style="220" customWidth="1"/>
    <col min="7174" max="7174" width="11.5" style="220" customWidth="1"/>
    <col min="7175" max="7176" width="16" style="220" customWidth="1"/>
    <col min="7177" max="7424" width="9.33203125" style="220"/>
    <col min="7425" max="7425" width="4.83203125" style="220" customWidth="1"/>
    <col min="7426" max="7426" width="11.6640625" style="220" customWidth="1"/>
    <col min="7427" max="7427" width="51.6640625" style="220" customWidth="1"/>
    <col min="7428" max="7428" width="6.1640625" style="220" customWidth="1"/>
    <col min="7429" max="7429" width="6.33203125" style="220" customWidth="1"/>
    <col min="7430" max="7430" width="11.5" style="220" customWidth="1"/>
    <col min="7431" max="7432" width="16" style="220" customWidth="1"/>
    <col min="7433" max="7680" width="9.33203125" style="220"/>
    <col min="7681" max="7681" width="4.83203125" style="220" customWidth="1"/>
    <col min="7682" max="7682" width="11.6640625" style="220" customWidth="1"/>
    <col min="7683" max="7683" width="51.6640625" style="220" customWidth="1"/>
    <col min="7684" max="7684" width="6.1640625" style="220" customWidth="1"/>
    <col min="7685" max="7685" width="6.33203125" style="220" customWidth="1"/>
    <col min="7686" max="7686" width="11.5" style="220" customWidth="1"/>
    <col min="7687" max="7688" width="16" style="220" customWidth="1"/>
    <col min="7689" max="7936" width="9.33203125" style="220"/>
    <col min="7937" max="7937" width="4.83203125" style="220" customWidth="1"/>
    <col min="7938" max="7938" width="11.6640625" style="220" customWidth="1"/>
    <col min="7939" max="7939" width="51.6640625" style="220" customWidth="1"/>
    <col min="7940" max="7940" width="6.1640625" style="220" customWidth="1"/>
    <col min="7941" max="7941" width="6.33203125" style="220" customWidth="1"/>
    <col min="7942" max="7942" width="11.5" style="220" customWidth="1"/>
    <col min="7943" max="7944" width="16" style="220" customWidth="1"/>
    <col min="7945" max="8192" width="9.33203125" style="220"/>
    <col min="8193" max="8193" width="4.83203125" style="220" customWidth="1"/>
    <col min="8194" max="8194" width="11.6640625" style="220" customWidth="1"/>
    <col min="8195" max="8195" width="51.6640625" style="220" customWidth="1"/>
    <col min="8196" max="8196" width="6.1640625" style="220" customWidth="1"/>
    <col min="8197" max="8197" width="6.33203125" style="220" customWidth="1"/>
    <col min="8198" max="8198" width="11.5" style="220" customWidth="1"/>
    <col min="8199" max="8200" width="16" style="220" customWidth="1"/>
    <col min="8201" max="8448" width="9.33203125" style="220"/>
    <col min="8449" max="8449" width="4.83203125" style="220" customWidth="1"/>
    <col min="8450" max="8450" width="11.6640625" style="220" customWidth="1"/>
    <col min="8451" max="8451" width="51.6640625" style="220" customWidth="1"/>
    <col min="8452" max="8452" width="6.1640625" style="220" customWidth="1"/>
    <col min="8453" max="8453" width="6.33203125" style="220" customWidth="1"/>
    <col min="8454" max="8454" width="11.5" style="220" customWidth="1"/>
    <col min="8455" max="8456" width="16" style="220" customWidth="1"/>
    <col min="8457" max="8704" width="9.33203125" style="220"/>
    <col min="8705" max="8705" width="4.83203125" style="220" customWidth="1"/>
    <col min="8706" max="8706" width="11.6640625" style="220" customWidth="1"/>
    <col min="8707" max="8707" width="51.6640625" style="220" customWidth="1"/>
    <col min="8708" max="8708" width="6.1640625" style="220" customWidth="1"/>
    <col min="8709" max="8709" width="6.33203125" style="220" customWidth="1"/>
    <col min="8710" max="8710" width="11.5" style="220" customWidth="1"/>
    <col min="8711" max="8712" width="16" style="220" customWidth="1"/>
    <col min="8713" max="8960" width="9.33203125" style="220"/>
    <col min="8961" max="8961" width="4.83203125" style="220" customWidth="1"/>
    <col min="8962" max="8962" width="11.6640625" style="220" customWidth="1"/>
    <col min="8963" max="8963" width="51.6640625" style="220" customWidth="1"/>
    <col min="8964" max="8964" width="6.1640625" style="220" customWidth="1"/>
    <col min="8965" max="8965" width="6.33203125" style="220" customWidth="1"/>
    <col min="8966" max="8966" width="11.5" style="220" customWidth="1"/>
    <col min="8967" max="8968" width="16" style="220" customWidth="1"/>
    <col min="8969" max="9216" width="9.33203125" style="220"/>
    <col min="9217" max="9217" width="4.83203125" style="220" customWidth="1"/>
    <col min="9218" max="9218" width="11.6640625" style="220" customWidth="1"/>
    <col min="9219" max="9219" width="51.6640625" style="220" customWidth="1"/>
    <col min="9220" max="9220" width="6.1640625" style="220" customWidth="1"/>
    <col min="9221" max="9221" width="6.33203125" style="220" customWidth="1"/>
    <col min="9222" max="9222" width="11.5" style="220" customWidth="1"/>
    <col min="9223" max="9224" width="16" style="220" customWidth="1"/>
    <col min="9225" max="9472" width="9.33203125" style="220"/>
    <col min="9473" max="9473" width="4.83203125" style="220" customWidth="1"/>
    <col min="9474" max="9474" width="11.6640625" style="220" customWidth="1"/>
    <col min="9475" max="9475" width="51.6640625" style="220" customWidth="1"/>
    <col min="9476" max="9476" width="6.1640625" style="220" customWidth="1"/>
    <col min="9477" max="9477" width="6.33203125" style="220" customWidth="1"/>
    <col min="9478" max="9478" width="11.5" style="220" customWidth="1"/>
    <col min="9479" max="9480" width="16" style="220" customWidth="1"/>
    <col min="9481" max="9728" width="9.33203125" style="220"/>
    <col min="9729" max="9729" width="4.83203125" style="220" customWidth="1"/>
    <col min="9730" max="9730" width="11.6640625" style="220" customWidth="1"/>
    <col min="9731" max="9731" width="51.6640625" style="220" customWidth="1"/>
    <col min="9732" max="9732" width="6.1640625" style="220" customWidth="1"/>
    <col min="9733" max="9733" width="6.33203125" style="220" customWidth="1"/>
    <col min="9734" max="9734" width="11.5" style="220" customWidth="1"/>
    <col min="9735" max="9736" width="16" style="220" customWidth="1"/>
    <col min="9737" max="9984" width="9.33203125" style="220"/>
    <col min="9985" max="9985" width="4.83203125" style="220" customWidth="1"/>
    <col min="9986" max="9986" width="11.6640625" style="220" customWidth="1"/>
    <col min="9987" max="9987" width="51.6640625" style="220" customWidth="1"/>
    <col min="9988" max="9988" width="6.1640625" style="220" customWidth="1"/>
    <col min="9989" max="9989" width="6.33203125" style="220" customWidth="1"/>
    <col min="9990" max="9990" width="11.5" style="220" customWidth="1"/>
    <col min="9991" max="9992" width="16" style="220" customWidth="1"/>
    <col min="9993" max="10240" width="9.33203125" style="220"/>
    <col min="10241" max="10241" width="4.83203125" style="220" customWidth="1"/>
    <col min="10242" max="10242" width="11.6640625" style="220" customWidth="1"/>
    <col min="10243" max="10243" width="51.6640625" style="220" customWidth="1"/>
    <col min="10244" max="10244" width="6.1640625" style="220" customWidth="1"/>
    <col min="10245" max="10245" width="6.33203125" style="220" customWidth="1"/>
    <col min="10246" max="10246" width="11.5" style="220" customWidth="1"/>
    <col min="10247" max="10248" width="16" style="220" customWidth="1"/>
    <col min="10249" max="10496" width="9.33203125" style="220"/>
    <col min="10497" max="10497" width="4.83203125" style="220" customWidth="1"/>
    <col min="10498" max="10498" width="11.6640625" style="220" customWidth="1"/>
    <col min="10499" max="10499" width="51.6640625" style="220" customWidth="1"/>
    <col min="10500" max="10500" width="6.1640625" style="220" customWidth="1"/>
    <col min="10501" max="10501" width="6.33203125" style="220" customWidth="1"/>
    <col min="10502" max="10502" width="11.5" style="220" customWidth="1"/>
    <col min="10503" max="10504" width="16" style="220" customWidth="1"/>
    <col min="10505" max="10752" width="9.33203125" style="220"/>
    <col min="10753" max="10753" width="4.83203125" style="220" customWidth="1"/>
    <col min="10754" max="10754" width="11.6640625" style="220" customWidth="1"/>
    <col min="10755" max="10755" width="51.6640625" style="220" customWidth="1"/>
    <col min="10756" max="10756" width="6.1640625" style="220" customWidth="1"/>
    <col min="10757" max="10757" width="6.33203125" style="220" customWidth="1"/>
    <col min="10758" max="10758" width="11.5" style="220" customWidth="1"/>
    <col min="10759" max="10760" width="16" style="220" customWidth="1"/>
    <col min="10761" max="11008" width="9.33203125" style="220"/>
    <col min="11009" max="11009" width="4.83203125" style="220" customWidth="1"/>
    <col min="11010" max="11010" width="11.6640625" style="220" customWidth="1"/>
    <col min="11011" max="11011" width="51.6640625" style="220" customWidth="1"/>
    <col min="11012" max="11012" width="6.1640625" style="220" customWidth="1"/>
    <col min="11013" max="11013" width="6.33203125" style="220" customWidth="1"/>
    <col min="11014" max="11014" width="11.5" style="220" customWidth="1"/>
    <col min="11015" max="11016" width="16" style="220" customWidth="1"/>
    <col min="11017" max="11264" width="9.33203125" style="220"/>
    <col min="11265" max="11265" width="4.83203125" style="220" customWidth="1"/>
    <col min="11266" max="11266" width="11.6640625" style="220" customWidth="1"/>
    <col min="11267" max="11267" width="51.6640625" style="220" customWidth="1"/>
    <col min="11268" max="11268" width="6.1640625" style="220" customWidth="1"/>
    <col min="11269" max="11269" width="6.33203125" style="220" customWidth="1"/>
    <col min="11270" max="11270" width="11.5" style="220" customWidth="1"/>
    <col min="11271" max="11272" width="16" style="220" customWidth="1"/>
    <col min="11273" max="11520" width="9.33203125" style="220"/>
    <col min="11521" max="11521" width="4.83203125" style="220" customWidth="1"/>
    <col min="11522" max="11522" width="11.6640625" style="220" customWidth="1"/>
    <col min="11523" max="11523" width="51.6640625" style="220" customWidth="1"/>
    <col min="11524" max="11524" width="6.1640625" style="220" customWidth="1"/>
    <col min="11525" max="11525" width="6.33203125" style="220" customWidth="1"/>
    <col min="11526" max="11526" width="11.5" style="220" customWidth="1"/>
    <col min="11527" max="11528" width="16" style="220" customWidth="1"/>
    <col min="11529" max="11776" width="9.33203125" style="220"/>
    <col min="11777" max="11777" width="4.83203125" style="220" customWidth="1"/>
    <col min="11778" max="11778" width="11.6640625" style="220" customWidth="1"/>
    <col min="11779" max="11779" width="51.6640625" style="220" customWidth="1"/>
    <col min="11780" max="11780" width="6.1640625" style="220" customWidth="1"/>
    <col min="11781" max="11781" width="6.33203125" style="220" customWidth="1"/>
    <col min="11782" max="11782" width="11.5" style="220" customWidth="1"/>
    <col min="11783" max="11784" width="16" style="220" customWidth="1"/>
    <col min="11785" max="12032" width="9.33203125" style="220"/>
    <col min="12033" max="12033" width="4.83203125" style="220" customWidth="1"/>
    <col min="12034" max="12034" width="11.6640625" style="220" customWidth="1"/>
    <col min="12035" max="12035" width="51.6640625" style="220" customWidth="1"/>
    <col min="12036" max="12036" width="6.1640625" style="220" customWidth="1"/>
    <col min="12037" max="12037" width="6.33203125" style="220" customWidth="1"/>
    <col min="12038" max="12038" width="11.5" style="220" customWidth="1"/>
    <col min="12039" max="12040" width="16" style="220" customWidth="1"/>
    <col min="12041" max="12288" width="9.33203125" style="220"/>
    <col min="12289" max="12289" width="4.83203125" style="220" customWidth="1"/>
    <col min="12290" max="12290" width="11.6640625" style="220" customWidth="1"/>
    <col min="12291" max="12291" width="51.6640625" style="220" customWidth="1"/>
    <col min="12292" max="12292" width="6.1640625" style="220" customWidth="1"/>
    <col min="12293" max="12293" width="6.33203125" style="220" customWidth="1"/>
    <col min="12294" max="12294" width="11.5" style="220" customWidth="1"/>
    <col min="12295" max="12296" width="16" style="220" customWidth="1"/>
    <col min="12297" max="12544" width="9.33203125" style="220"/>
    <col min="12545" max="12545" width="4.83203125" style="220" customWidth="1"/>
    <col min="12546" max="12546" width="11.6640625" style="220" customWidth="1"/>
    <col min="12547" max="12547" width="51.6640625" style="220" customWidth="1"/>
    <col min="12548" max="12548" width="6.1640625" style="220" customWidth="1"/>
    <col min="12549" max="12549" width="6.33203125" style="220" customWidth="1"/>
    <col min="12550" max="12550" width="11.5" style="220" customWidth="1"/>
    <col min="12551" max="12552" width="16" style="220" customWidth="1"/>
    <col min="12553" max="12800" width="9.33203125" style="220"/>
    <col min="12801" max="12801" width="4.83203125" style="220" customWidth="1"/>
    <col min="12802" max="12802" width="11.6640625" style="220" customWidth="1"/>
    <col min="12803" max="12803" width="51.6640625" style="220" customWidth="1"/>
    <col min="12804" max="12804" width="6.1640625" style="220" customWidth="1"/>
    <col min="12805" max="12805" width="6.33203125" style="220" customWidth="1"/>
    <col min="12806" max="12806" width="11.5" style="220" customWidth="1"/>
    <col min="12807" max="12808" width="16" style="220" customWidth="1"/>
    <col min="12809" max="13056" width="9.33203125" style="220"/>
    <col min="13057" max="13057" width="4.83203125" style="220" customWidth="1"/>
    <col min="13058" max="13058" width="11.6640625" style="220" customWidth="1"/>
    <col min="13059" max="13059" width="51.6640625" style="220" customWidth="1"/>
    <col min="13060" max="13060" width="6.1640625" style="220" customWidth="1"/>
    <col min="13061" max="13061" width="6.33203125" style="220" customWidth="1"/>
    <col min="13062" max="13062" width="11.5" style="220" customWidth="1"/>
    <col min="13063" max="13064" width="16" style="220" customWidth="1"/>
    <col min="13065" max="13312" width="9.33203125" style="220"/>
    <col min="13313" max="13313" width="4.83203125" style="220" customWidth="1"/>
    <col min="13314" max="13314" width="11.6640625" style="220" customWidth="1"/>
    <col min="13315" max="13315" width="51.6640625" style="220" customWidth="1"/>
    <col min="13316" max="13316" width="6.1640625" style="220" customWidth="1"/>
    <col min="13317" max="13317" width="6.33203125" style="220" customWidth="1"/>
    <col min="13318" max="13318" width="11.5" style="220" customWidth="1"/>
    <col min="13319" max="13320" width="16" style="220" customWidth="1"/>
    <col min="13321" max="13568" width="9.33203125" style="220"/>
    <col min="13569" max="13569" width="4.83203125" style="220" customWidth="1"/>
    <col min="13570" max="13570" width="11.6640625" style="220" customWidth="1"/>
    <col min="13571" max="13571" width="51.6640625" style="220" customWidth="1"/>
    <col min="13572" max="13572" width="6.1640625" style="220" customWidth="1"/>
    <col min="13573" max="13573" width="6.33203125" style="220" customWidth="1"/>
    <col min="13574" max="13574" width="11.5" style="220" customWidth="1"/>
    <col min="13575" max="13576" width="16" style="220" customWidth="1"/>
    <col min="13577" max="13824" width="9.33203125" style="220"/>
    <col min="13825" max="13825" width="4.83203125" style="220" customWidth="1"/>
    <col min="13826" max="13826" width="11.6640625" style="220" customWidth="1"/>
    <col min="13827" max="13827" width="51.6640625" style="220" customWidth="1"/>
    <col min="13828" max="13828" width="6.1640625" style="220" customWidth="1"/>
    <col min="13829" max="13829" width="6.33203125" style="220" customWidth="1"/>
    <col min="13830" max="13830" width="11.5" style="220" customWidth="1"/>
    <col min="13831" max="13832" width="16" style="220" customWidth="1"/>
    <col min="13833" max="14080" width="9.33203125" style="220"/>
    <col min="14081" max="14081" width="4.83203125" style="220" customWidth="1"/>
    <col min="14082" max="14082" width="11.6640625" style="220" customWidth="1"/>
    <col min="14083" max="14083" width="51.6640625" style="220" customWidth="1"/>
    <col min="14084" max="14084" width="6.1640625" style="220" customWidth="1"/>
    <col min="14085" max="14085" width="6.33203125" style="220" customWidth="1"/>
    <col min="14086" max="14086" width="11.5" style="220" customWidth="1"/>
    <col min="14087" max="14088" width="16" style="220" customWidth="1"/>
    <col min="14089" max="14336" width="9.33203125" style="220"/>
    <col min="14337" max="14337" width="4.83203125" style="220" customWidth="1"/>
    <col min="14338" max="14338" width="11.6640625" style="220" customWidth="1"/>
    <col min="14339" max="14339" width="51.6640625" style="220" customWidth="1"/>
    <col min="14340" max="14340" width="6.1640625" style="220" customWidth="1"/>
    <col min="14341" max="14341" width="6.33203125" style="220" customWidth="1"/>
    <col min="14342" max="14342" width="11.5" style="220" customWidth="1"/>
    <col min="14343" max="14344" width="16" style="220" customWidth="1"/>
    <col min="14345" max="14592" width="9.33203125" style="220"/>
    <col min="14593" max="14593" width="4.83203125" style="220" customWidth="1"/>
    <col min="14594" max="14594" width="11.6640625" style="220" customWidth="1"/>
    <col min="14595" max="14595" width="51.6640625" style="220" customWidth="1"/>
    <col min="14596" max="14596" width="6.1640625" style="220" customWidth="1"/>
    <col min="14597" max="14597" width="6.33203125" style="220" customWidth="1"/>
    <col min="14598" max="14598" width="11.5" style="220" customWidth="1"/>
    <col min="14599" max="14600" width="16" style="220" customWidth="1"/>
    <col min="14601" max="14848" width="9.33203125" style="220"/>
    <col min="14849" max="14849" width="4.83203125" style="220" customWidth="1"/>
    <col min="14850" max="14850" width="11.6640625" style="220" customWidth="1"/>
    <col min="14851" max="14851" width="51.6640625" style="220" customWidth="1"/>
    <col min="14852" max="14852" width="6.1640625" style="220" customWidth="1"/>
    <col min="14853" max="14853" width="6.33203125" style="220" customWidth="1"/>
    <col min="14854" max="14854" width="11.5" style="220" customWidth="1"/>
    <col min="14855" max="14856" width="16" style="220" customWidth="1"/>
    <col min="14857" max="15104" width="9.33203125" style="220"/>
    <col min="15105" max="15105" width="4.83203125" style="220" customWidth="1"/>
    <col min="15106" max="15106" width="11.6640625" style="220" customWidth="1"/>
    <col min="15107" max="15107" width="51.6640625" style="220" customWidth="1"/>
    <col min="15108" max="15108" width="6.1640625" style="220" customWidth="1"/>
    <col min="15109" max="15109" width="6.33203125" style="220" customWidth="1"/>
    <col min="15110" max="15110" width="11.5" style="220" customWidth="1"/>
    <col min="15111" max="15112" width="16" style="220" customWidth="1"/>
    <col min="15113" max="15360" width="9.33203125" style="220"/>
    <col min="15361" max="15361" width="4.83203125" style="220" customWidth="1"/>
    <col min="15362" max="15362" width="11.6640625" style="220" customWidth="1"/>
    <col min="15363" max="15363" width="51.6640625" style="220" customWidth="1"/>
    <col min="15364" max="15364" width="6.1640625" style="220" customWidth="1"/>
    <col min="15365" max="15365" width="6.33203125" style="220" customWidth="1"/>
    <col min="15366" max="15366" width="11.5" style="220" customWidth="1"/>
    <col min="15367" max="15368" width="16" style="220" customWidth="1"/>
    <col min="15369" max="15616" width="9.33203125" style="220"/>
    <col min="15617" max="15617" width="4.83203125" style="220" customWidth="1"/>
    <col min="15618" max="15618" width="11.6640625" style="220" customWidth="1"/>
    <col min="15619" max="15619" width="51.6640625" style="220" customWidth="1"/>
    <col min="15620" max="15620" width="6.1640625" style="220" customWidth="1"/>
    <col min="15621" max="15621" width="6.33203125" style="220" customWidth="1"/>
    <col min="15622" max="15622" width="11.5" style="220" customWidth="1"/>
    <col min="15623" max="15624" width="16" style="220" customWidth="1"/>
    <col min="15625" max="15872" width="9.33203125" style="220"/>
    <col min="15873" max="15873" width="4.83203125" style="220" customWidth="1"/>
    <col min="15874" max="15874" width="11.6640625" style="220" customWidth="1"/>
    <col min="15875" max="15875" width="51.6640625" style="220" customWidth="1"/>
    <col min="15876" max="15876" width="6.1640625" style="220" customWidth="1"/>
    <col min="15877" max="15877" width="6.33203125" style="220" customWidth="1"/>
    <col min="15878" max="15878" width="11.5" style="220" customWidth="1"/>
    <col min="15879" max="15880" width="16" style="220" customWidth="1"/>
    <col min="15881" max="16128" width="9.33203125" style="220"/>
    <col min="16129" max="16129" width="4.83203125" style="220" customWidth="1"/>
    <col min="16130" max="16130" width="11.6640625" style="220" customWidth="1"/>
    <col min="16131" max="16131" width="51.6640625" style="220" customWidth="1"/>
    <col min="16132" max="16132" width="6.1640625" style="220" customWidth="1"/>
    <col min="16133" max="16133" width="6.33203125" style="220" customWidth="1"/>
    <col min="16134" max="16134" width="11.5" style="220" customWidth="1"/>
    <col min="16135" max="16136" width="16" style="220" customWidth="1"/>
    <col min="16137" max="16384" width="9.33203125" style="220"/>
  </cols>
  <sheetData>
    <row r="1" spans="1:8">
      <c r="A1" s="240" t="s">
        <v>1483</v>
      </c>
      <c r="B1" s="241" t="s">
        <v>1484</v>
      </c>
      <c r="C1" s="241" t="s">
        <v>1485</v>
      </c>
      <c r="D1" s="241" t="s">
        <v>1486</v>
      </c>
      <c r="E1" s="241" t="s">
        <v>1487</v>
      </c>
      <c r="F1" s="242"/>
      <c r="G1" s="243"/>
      <c r="H1" s="219"/>
    </row>
    <row r="2" spans="1:8" s="215" customFormat="1">
      <c r="A2" s="219"/>
      <c r="B2" s="214"/>
      <c r="C2" s="244" t="s">
        <v>1488</v>
      </c>
      <c r="D2" s="230"/>
      <c r="E2" s="230"/>
      <c r="F2" s="245"/>
      <c r="G2" s="245"/>
      <c r="H2" s="223"/>
    </row>
    <row r="3" spans="1:8" s="215" customFormat="1">
      <c r="A3" s="219">
        <v>1</v>
      </c>
      <c r="B3" s="214" t="s">
        <v>1546</v>
      </c>
      <c r="C3" s="246" t="s">
        <v>1555</v>
      </c>
      <c r="D3" s="230" t="s">
        <v>203</v>
      </c>
      <c r="E3" s="230">
        <v>1</v>
      </c>
      <c r="F3" s="245"/>
      <c r="G3" s="245"/>
      <c r="H3" s="223"/>
    </row>
    <row r="4" spans="1:8" s="215" customFormat="1">
      <c r="A4" s="219"/>
      <c r="B4" s="214"/>
      <c r="C4" s="218"/>
      <c r="D4" s="214"/>
      <c r="E4" s="214"/>
      <c r="F4" s="247"/>
      <c r="G4" s="242"/>
      <c r="H4" s="248"/>
    </row>
    <row r="5" spans="1:8" s="215" customFormat="1">
      <c r="A5" s="219"/>
      <c r="B5" s="214"/>
      <c r="C5" s="241" t="s">
        <v>1503</v>
      </c>
      <c r="D5" s="213"/>
      <c r="E5" s="213"/>
      <c r="F5" s="249"/>
      <c r="G5" s="249"/>
      <c r="H5" s="250"/>
    </row>
    <row r="6" spans="1:8" s="215" customFormat="1">
      <c r="A6" s="219">
        <v>1</v>
      </c>
      <c r="B6" s="214" t="s">
        <v>1548</v>
      </c>
      <c r="C6" s="246" t="s">
        <v>1556</v>
      </c>
      <c r="D6" s="230" t="s">
        <v>238</v>
      </c>
      <c r="E6" s="230">
        <v>5</v>
      </c>
      <c r="F6" s="245"/>
      <c r="G6" s="245"/>
      <c r="H6" s="223"/>
    </row>
    <row r="7" spans="1:8" s="215" customFormat="1">
      <c r="A7" s="219"/>
      <c r="B7" s="214"/>
      <c r="C7" s="233"/>
      <c r="D7" s="214"/>
      <c r="E7" s="214"/>
      <c r="F7" s="247"/>
      <c r="G7" s="249"/>
      <c r="H7" s="250"/>
    </row>
    <row r="8" spans="1:8" s="215" customFormat="1">
      <c r="A8" s="219"/>
      <c r="B8" s="214"/>
      <c r="C8" s="241" t="s">
        <v>1550</v>
      </c>
      <c r="D8" s="213"/>
      <c r="E8" s="213"/>
      <c r="F8" s="249"/>
      <c r="G8" s="249"/>
      <c r="H8" s="250"/>
    </row>
    <row r="9" spans="1:8" s="215" customFormat="1">
      <c r="A9" s="219">
        <v>1</v>
      </c>
      <c r="B9" s="214" t="s">
        <v>1546</v>
      </c>
      <c r="C9" s="246" t="s">
        <v>1551</v>
      </c>
      <c r="D9" s="230" t="s">
        <v>238</v>
      </c>
      <c r="E9" s="230">
        <v>5</v>
      </c>
      <c r="F9" s="245"/>
      <c r="G9" s="245"/>
      <c r="H9" s="223"/>
    </row>
    <row r="10" spans="1:8" s="215" customFormat="1" ht="12">
      <c r="A10" s="213"/>
      <c r="B10" s="214"/>
      <c r="D10" s="214"/>
      <c r="E10" s="214"/>
      <c r="F10" s="247"/>
      <c r="G10" s="251"/>
    </row>
    <row r="11" spans="1:8" s="215" customFormat="1">
      <c r="A11" s="219"/>
      <c r="B11" s="214"/>
      <c r="C11" s="229" t="s">
        <v>107</v>
      </c>
      <c r="D11" s="230"/>
      <c r="E11" s="230"/>
      <c r="F11" s="252"/>
      <c r="G11" s="242"/>
      <c r="H11" s="248"/>
    </row>
    <row r="12" spans="1:8" s="215" customFormat="1">
      <c r="A12" s="213">
        <v>1</v>
      </c>
      <c r="B12" s="214" t="s">
        <v>1552</v>
      </c>
      <c r="C12" s="246" t="s">
        <v>1545</v>
      </c>
      <c r="D12" s="230" t="s">
        <v>1006</v>
      </c>
      <c r="E12" s="230">
        <v>8</v>
      </c>
      <c r="F12" s="245"/>
      <c r="G12" s="253"/>
      <c r="H12" s="223"/>
    </row>
    <row r="13" spans="1:8" s="215" customFormat="1">
      <c r="A13" s="213">
        <v>2</v>
      </c>
      <c r="B13" s="214" t="s">
        <v>1002</v>
      </c>
      <c r="C13" s="254" t="s">
        <v>1553</v>
      </c>
      <c r="D13" s="230" t="s">
        <v>1006</v>
      </c>
      <c r="E13" s="230">
        <v>4</v>
      </c>
      <c r="F13" s="245"/>
      <c r="G13" s="253"/>
      <c r="H13" s="223"/>
    </row>
    <row r="14" spans="1:8" s="215" customFormat="1">
      <c r="A14" s="219"/>
      <c r="B14" s="214"/>
      <c r="D14" s="214"/>
      <c r="E14" s="214"/>
      <c r="F14" s="247"/>
      <c r="G14" s="247"/>
      <c r="H14" s="228"/>
    </row>
    <row r="15" spans="1:8" s="215" customFormat="1">
      <c r="A15" s="219"/>
      <c r="B15" s="214"/>
      <c r="H15" s="248"/>
    </row>
    <row r="16" spans="1:8" s="215" customFormat="1">
      <c r="A16" s="219"/>
      <c r="B16" s="214"/>
      <c r="C16" s="218"/>
      <c r="D16" s="214"/>
      <c r="E16" s="214"/>
      <c r="F16" s="247"/>
      <c r="G16" s="242"/>
      <c r="H16" s="248"/>
    </row>
    <row r="17" spans="1:8" s="215" customFormat="1">
      <c r="A17" s="219"/>
      <c r="B17" s="214"/>
      <c r="C17" s="218"/>
      <c r="D17" s="214"/>
      <c r="E17" s="214"/>
      <c r="F17" s="247"/>
      <c r="G17" s="242"/>
      <c r="H17" s="248"/>
    </row>
    <row r="18" spans="1:8" s="215" customFormat="1" ht="11.25">
      <c r="D18" s="214"/>
      <c r="E18" s="214"/>
      <c r="F18" s="247"/>
      <c r="G18" s="247"/>
      <c r="H18" s="228"/>
    </row>
    <row r="19" spans="1:8" s="215" customFormat="1" ht="11.25">
      <c r="D19" s="214"/>
      <c r="E19" s="214"/>
      <c r="F19" s="247"/>
      <c r="G19" s="247"/>
      <c r="H19" s="228"/>
    </row>
    <row r="20" spans="1:8" s="215" customFormat="1" ht="11.25">
      <c r="D20" s="214"/>
      <c r="E20" s="214"/>
      <c r="F20" s="247"/>
      <c r="G20" s="247"/>
      <c r="H20" s="228"/>
    </row>
    <row r="21" spans="1:8" s="215" customFormat="1" ht="11.25">
      <c r="D21" s="214"/>
      <c r="E21" s="214"/>
      <c r="F21" s="247"/>
      <c r="G21" s="247"/>
      <c r="H21" s="228"/>
    </row>
    <row r="22" spans="1:8" s="215" customFormat="1" ht="11.25">
      <c r="D22" s="214"/>
      <c r="E22" s="214"/>
      <c r="F22" s="247"/>
      <c r="G22" s="247"/>
      <c r="H22" s="228"/>
    </row>
    <row r="23" spans="1:8" s="215" customFormat="1" ht="11.25">
      <c r="D23" s="214"/>
      <c r="E23" s="214"/>
      <c r="F23" s="247"/>
      <c r="G23" s="247"/>
      <c r="H23" s="228"/>
    </row>
    <row r="24" spans="1:8" s="215" customFormat="1" ht="11.25">
      <c r="D24" s="214"/>
      <c r="E24" s="214"/>
      <c r="F24" s="247"/>
      <c r="G24" s="247"/>
      <c r="H24" s="228"/>
    </row>
    <row r="25" spans="1:8" s="215" customFormat="1" ht="11.25">
      <c r="D25" s="214"/>
      <c r="E25" s="214"/>
      <c r="F25" s="247"/>
      <c r="G25" s="247"/>
      <c r="H25" s="228"/>
    </row>
    <row r="26" spans="1:8" s="215" customFormat="1" ht="11.25">
      <c r="D26" s="214"/>
      <c r="E26" s="214"/>
      <c r="F26" s="247"/>
      <c r="G26" s="247"/>
      <c r="H26" s="228"/>
    </row>
    <row r="27" spans="1:8" s="215" customFormat="1" ht="11.25">
      <c r="D27" s="214"/>
      <c r="E27" s="214"/>
      <c r="F27" s="247"/>
      <c r="G27" s="247"/>
      <c r="H27" s="228"/>
    </row>
    <row r="28" spans="1:8" s="215" customFormat="1" ht="11.25">
      <c r="D28" s="214"/>
      <c r="E28" s="214"/>
      <c r="F28" s="247"/>
      <c r="G28" s="247"/>
      <c r="H28" s="228"/>
    </row>
    <row r="29" spans="1:8" s="215" customFormat="1" ht="11.25">
      <c r="D29" s="214"/>
      <c r="E29" s="214"/>
      <c r="F29" s="247"/>
      <c r="G29" s="247"/>
      <c r="H29" s="228"/>
    </row>
    <row r="30" spans="1:8" s="215" customFormat="1" ht="11.25">
      <c r="D30" s="214"/>
      <c r="E30" s="214"/>
      <c r="F30" s="247"/>
      <c r="G30" s="247"/>
      <c r="H30" s="228"/>
    </row>
    <row r="31" spans="1:8" s="215" customFormat="1" ht="11.25">
      <c r="D31" s="214"/>
      <c r="E31" s="214"/>
      <c r="F31" s="247"/>
      <c r="G31" s="247"/>
      <c r="H31" s="228"/>
    </row>
    <row r="32" spans="1:8" s="215" customFormat="1" ht="11.25">
      <c r="D32" s="214"/>
      <c r="E32" s="214"/>
      <c r="F32" s="247"/>
      <c r="G32" s="247"/>
      <c r="H32" s="228"/>
    </row>
    <row r="33" spans="4:8" s="215" customFormat="1" ht="11.25">
      <c r="D33" s="214"/>
      <c r="E33" s="214"/>
      <c r="F33" s="247"/>
      <c r="G33" s="247"/>
      <c r="H33" s="228"/>
    </row>
    <row r="34" spans="4:8" s="215" customFormat="1" ht="11.25">
      <c r="D34" s="214"/>
      <c r="E34" s="214"/>
      <c r="F34" s="247"/>
      <c r="G34" s="247"/>
      <c r="H34" s="228"/>
    </row>
    <row r="35" spans="4:8" s="215" customFormat="1" ht="11.25">
      <c r="D35" s="214"/>
      <c r="E35" s="214"/>
      <c r="F35" s="247"/>
      <c r="G35" s="247"/>
      <c r="H35" s="228"/>
    </row>
    <row r="36" spans="4:8" s="215" customFormat="1" ht="11.25">
      <c r="D36" s="214"/>
      <c r="E36" s="214"/>
      <c r="F36" s="247"/>
      <c r="G36" s="247"/>
      <c r="H36" s="228"/>
    </row>
    <row r="37" spans="4:8" s="215" customFormat="1" ht="11.25">
      <c r="D37" s="214"/>
      <c r="E37" s="214"/>
      <c r="F37" s="247"/>
      <c r="G37" s="247"/>
      <c r="H37" s="228"/>
    </row>
    <row r="38" spans="4:8" s="215" customFormat="1" ht="11.25">
      <c r="D38" s="214"/>
      <c r="E38" s="214"/>
      <c r="F38" s="247"/>
      <c r="G38" s="247"/>
      <c r="H38" s="228"/>
    </row>
    <row r="39" spans="4:8" s="215" customFormat="1" ht="11.25">
      <c r="D39" s="214"/>
      <c r="E39" s="214"/>
      <c r="F39" s="247"/>
      <c r="G39" s="247"/>
      <c r="H39" s="228"/>
    </row>
    <row r="40" spans="4:8" s="215" customFormat="1" ht="11.25">
      <c r="D40" s="214"/>
      <c r="E40" s="214"/>
      <c r="F40" s="247"/>
      <c r="G40" s="247"/>
      <c r="H40" s="228"/>
    </row>
    <row r="41" spans="4:8" s="215" customFormat="1" ht="11.25">
      <c r="D41" s="214"/>
      <c r="E41" s="214"/>
      <c r="F41" s="247"/>
      <c r="G41" s="247"/>
      <c r="H41" s="228"/>
    </row>
    <row r="42" spans="4:8" s="215" customFormat="1" ht="11.25">
      <c r="D42" s="214"/>
      <c r="E42" s="214"/>
      <c r="F42" s="247"/>
      <c r="G42" s="247"/>
      <c r="H42" s="228"/>
    </row>
    <row r="43" spans="4:8" s="215" customFormat="1" ht="11.25">
      <c r="D43" s="214"/>
      <c r="E43" s="214"/>
      <c r="F43" s="247"/>
      <c r="G43" s="247"/>
      <c r="H43" s="228"/>
    </row>
    <row r="44" spans="4:8" s="215" customFormat="1" ht="11.25">
      <c r="D44" s="214"/>
      <c r="E44" s="214"/>
      <c r="F44" s="247"/>
      <c r="G44" s="247"/>
      <c r="H44" s="228"/>
    </row>
    <row r="45" spans="4:8" s="215" customFormat="1" ht="11.25">
      <c r="D45" s="214"/>
      <c r="E45" s="214"/>
      <c r="F45" s="247"/>
      <c r="G45" s="247"/>
      <c r="H45" s="228"/>
    </row>
    <row r="46" spans="4:8" s="215" customFormat="1" ht="11.25">
      <c r="D46" s="214"/>
      <c r="E46" s="214"/>
      <c r="F46" s="247"/>
      <c r="G46" s="247"/>
      <c r="H46" s="228"/>
    </row>
    <row r="47" spans="4:8" s="215" customFormat="1" ht="11.25">
      <c r="D47" s="214"/>
      <c r="E47" s="214"/>
      <c r="F47" s="247"/>
      <c r="G47" s="247"/>
      <c r="H47" s="228"/>
    </row>
    <row r="48" spans="4:8" s="215" customFormat="1" ht="11.25">
      <c r="D48" s="214"/>
      <c r="E48" s="214"/>
      <c r="F48" s="247"/>
      <c r="G48" s="247"/>
      <c r="H48" s="228"/>
    </row>
    <row r="49" spans="4:8" s="215" customFormat="1" ht="11.25">
      <c r="D49" s="214"/>
      <c r="E49" s="214"/>
      <c r="F49" s="247"/>
      <c r="G49" s="247"/>
      <c r="H49" s="228"/>
    </row>
    <row r="50" spans="4:8" s="215" customFormat="1" ht="11.25">
      <c r="D50" s="214"/>
      <c r="E50" s="214"/>
      <c r="F50" s="247"/>
      <c r="G50" s="247"/>
      <c r="H50" s="228"/>
    </row>
    <row r="51" spans="4:8" s="215" customFormat="1" ht="11.25">
      <c r="D51" s="214"/>
      <c r="E51" s="214"/>
      <c r="F51" s="247"/>
      <c r="G51" s="247"/>
      <c r="H51" s="228"/>
    </row>
    <row r="52" spans="4:8" s="215" customFormat="1" ht="11.25">
      <c r="D52" s="214"/>
      <c r="E52" s="214"/>
      <c r="F52" s="247"/>
      <c r="G52" s="247"/>
      <c r="H52" s="228"/>
    </row>
    <row r="53" spans="4:8" s="215" customFormat="1" ht="11.25">
      <c r="D53" s="214"/>
      <c r="E53" s="214"/>
      <c r="F53" s="247"/>
      <c r="G53" s="247"/>
      <c r="H53" s="228"/>
    </row>
    <row r="54" spans="4:8" s="215" customFormat="1" ht="11.25">
      <c r="D54" s="214"/>
      <c r="E54" s="214"/>
      <c r="F54" s="247"/>
      <c r="G54" s="247"/>
      <c r="H54" s="228"/>
    </row>
    <row r="55" spans="4:8" s="215" customFormat="1" ht="11.25">
      <c r="D55" s="214"/>
      <c r="E55" s="214"/>
      <c r="F55" s="247"/>
      <c r="G55" s="247"/>
      <c r="H55" s="228"/>
    </row>
    <row r="56" spans="4:8" s="215" customFormat="1" ht="11.25">
      <c r="D56" s="214"/>
      <c r="E56" s="214"/>
      <c r="F56" s="247"/>
      <c r="G56" s="247"/>
      <c r="H56" s="228"/>
    </row>
    <row r="57" spans="4:8" s="215" customFormat="1" ht="11.25">
      <c r="D57" s="214"/>
      <c r="E57" s="214"/>
      <c r="F57" s="247"/>
      <c r="G57" s="247"/>
      <c r="H57" s="228"/>
    </row>
    <row r="58" spans="4:8" s="215" customFormat="1" ht="11.25">
      <c r="D58" s="214"/>
      <c r="E58" s="214"/>
      <c r="F58" s="247"/>
      <c r="G58" s="247"/>
      <c r="H58" s="228"/>
    </row>
    <row r="59" spans="4:8" s="215" customFormat="1" ht="11.25">
      <c r="D59" s="214"/>
      <c r="E59" s="214"/>
      <c r="F59" s="247"/>
      <c r="G59" s="247"/>
      <c r="H59" s="228"/>
    </row>
    <row r="60" spans="4:8" s="215" customFormat="1" ht="11.25">
      <c r="D60" s="214"/>
      <c r="E60" s="214"/>
      <c r="F60" s="247"/>
      <c r="G60" s="247"/>
      <c r="H60" s="228"/>
    </row>
    <row r="61" spans="4:8" s="215" customFormat="1" ht="11.25">
      <c r="D61" s="214"/>
      <c r="E61" s="214"/>
      <c r="F61" s="247"/>
      <c r="G61" s="247"/>
      <c r="H61" s="228"/>
    </row>
    <row r="62" spans="4:8" s="215" customFormat="1" ht="11.25">
      <c r="D62" s="214"/>
      <c r="E62" s="214"/>
      <c r="F62" s="247"/>
      <c r="G62" s="247"/>
      <c r="H62" s="228"/>
    </row>
    <row r="63" spans="4:8" s="215" customFormat="1" ht="11.25">
      <c r="D63" s="214"/>
      <c r="E63" s="214"/>
      <c r="F63" s="247"/>
      <c r="G63" s="247"/>
      <c r="H63" s="228"/>
    </row>
    <row r="64" spans="4:8" s="215" customFormat="1" ht="11.25">
      <c r="D64" s="214"/>
      <c r="E64" s="214"/>
      <c r="F64" s="247"/>
      <c r="G64" s="247"/>
      <c r="H64" s="228"/>
    </row>
    <row r="65" spans="4:8" s="215" customFormat="1" ht="11.25">
      <c r="D65" s="214"/>
      <c r="E65" s="214"/>
      <c r="F65" s="247"/>
      <c r="G65" s="247"/>
      <c r="H65" s="228"/>
    </row>
    <row r="66" spans="4:8" s="215" customFormat="1" ht="11.25">
      <c r="D66" s="214"/>
      <c r="E66" s="214"/>
      <c r="F66" s="247"/>
      <c r="G66" s="247"/>
      <c r="H66" s="228"/>
    </row>
    <row r="67" spans="4:8" s="215" customFormat="1" ht="11.25">
      <c r="D67" s="214"/>
      <c r="E67" s="214"/>
      <c r="F67" s="247"/>
      <c r="G67" s="247"/>
      <c r="H67" s="228"/>
    </row>
    <row r="68" spans="4:8" s="215" customFormat="1" ht="11.25">
      <c r="D68" s="214"/>
      <c r="E68" s="214"/>
      <c r="F68" s="247"/>
      <c r="G68" s="247"/>
      <c r="H68" s="228"/>
    </row>
    <row r="69" spans="4:8" s="215" customFormat="1" ht="11.25">
      <c r="D69" s="214"/>
      <c r="E69" s="214"/>
      <c r="F69" s="247"/>
      <c r="G69" s="247"/>
      <c r="H69" s="228"/>
    </row>
    <row r="70" spans="4:8" s="215" customFormat="1" ht="11.25">
      <c r="D70" s="214"/>
      <c r="E70" s="214"/>
      <c r="F70" s="247"/>
      <c r="G70" s="247"/>
      <c r="H70" s="228"/>
    </row>
    <row r="71" spans="4:8" s="215" customFormat="1" ht="11.25">
      <c r="D71" s="214"/>
      <c r="E71" s="214"/>
      <c r="F71" s="247"/>
      <c r="G71" s="247"/>
      <c r="H71" s="228"/>
    </row>
    <row r="72" spans="4:8" s="215" customFormat="1" ht="11.25">
      <c r="D72" s="214"/>
      <c r="E72" s="214"/>
      <c r="F72" s="247"/>
      <c r="G72" s="247"/>
      <c r="H72" s="228"/>
    </row>
    <row r="73" spans="4:8" s="215" customFormat="1" ht="11.25">
      <c r="D73" s="214"/>
      <c r="E73" s="214"/>
      <c r="F73" s="247"/>
      <c r="G73" s="247"/>
      <c r="H73" s="228"/>
    </row>
    <row r="74" spans="4:8" s="215" customFormat="1" ht="11.25">
      <c r="D74" s="214"/>
      <c r="E74" s="214"/>
      <c r="F74" s="247"/>
      <c r="G74" s="247"/>
      <c r="H74" s="228"/>
    </row>
    <row r="75" spans="4:8" s="215" customFormat="1" ht="11.25">
      <c r="D75" s="214"/>
      <c r="E75" s="214"/>
      <c r="F75" s="247"/>
      <c r="G75" s="247"/>
      <c r="H75" s="228"/>
    </row>
    <row r="76" spans="4:8" s="215" customFormat="1" ht="11.25">
      <c r="D76" s="214"/>
      <c r="E76" s="214"/>
      <c r="F76" s="247"/>
      <c r="G76" s="247"/>
      <c r="H76" s="228"/>
    </row>
    <row r="77" spans="4:8" s="215" customFormat="1" ht="11.25">
      <c r="D77" s="214"/>
      <c r="E77" s="214"/>
      <c r="F77" s="247"/>
      <c r="G77" s="247"/>
      <c r="H77" s="228"/>
    </row>
    <row r="78" spans="4:8" s="215" customFormat="1" ht="11.25">
      <c r="D78" s="214"/>
      <c r="E78" s="214"/>
      <c r="F78" s="247"/>
      <c r="G78" s="247"/>
      <c r="H78" s="228"/>
    </row>
    <row r="79" spans="4:8" s="215" customFormat="1" ht="11.25">
      <c r="D79" s="214"/>
      <c r="E79" s="214"/>
      <c r="F79" s="247"/>
      <c r="G79" s="247"/>
      <c r="H79" s="228"/>
    </row>
    <row r="80" spans="4:8" s="215" customFormat="1" ht="11.25">
      <c r="D80" s="214"/>
      <c r="E80" s="214"/>
      <c r="F80" s="247"/>
      <c r="G80" s="247"/>
      <c r="H80" s="228"/>
    </row>
    <row r="81" spans="4:8" s="215" customFormat="1" ht="11.25">
      <c r="D81" s="214"/>
      <c r="E81" s="214"/>
      <c r="F81" s="247"/>
      <c r="G81" s="247"/>
      <c r="H81" s="228"/>
    </row>
    <row r="82" spans="4:8" s="215" customFormat="1" ht="11.25">
      <c r="D82" s="214"/>
      <c r="E82" s="214"/>
      <c r="F82" s="247"/>
      <c r="G82" s="247"/>
      <c r="H82" s="228"/>
    </row>
    <row r="83" spans="4:8" s="215" customFormat="1" ht="11.25">
      <c r="D83" s="214"/>
      <c r="E83" s="214"/>
      <c r="F83" s="247"/>
      <c r="G83" s="247"/>
      <c r="H83" s="228"/>
    </row>
    <row r="84" spans="4:8" s="215" customFormat="1" ht="11.25">
      <c r="D84" s="214"/>
      <c r="E84" s="214"/>
      <c r="F84" s="247"/>
      <c r="G84" s="247"/>
      <c r="H84" s="228"/>
    </row>
    <row r="85" spans="4:8" s="215" customFormat="1" ht="11.25">
      <c r="D85" s="214"/>
      <c r="E85" s="214"/>
      <c r="F85" s="247"/>
      <c r="G85" s="247"/>
      <c r="H85" s="228"/>
    </row>
    <row r="86" spans="4:8" s="215" customFormat="1" ht="11.25">
      <c r="D86" s="214"/>
      <c r="E86" s="214"/>
      <c r="F86" s="247"/>
      <c r="G86" s="247"/>
      <c r="H86" s="228"/>
    </row>
    <row r="87" spans="4:8">
      <c r="D87" s="222"/>
      <c r="E87" s="222"/>
      <c r="H87" s="224"/>
    </row>
    <row r="88" spans="4:8">
      <c r="D88" s="222"/>
      <c r="E88" s="222"/>
      <c r="H88" s="224"/>
    </row>
    <row r="89" spans="4:8">
      <c r="D89" s="222"/>
      <c r="E89" s="222"/>
      <c r="H89" s="224"/>
    </row>
    <row r="90" spans="4:8">
      <c r="D90" s="222"/>
      <c r="E90" s="222"/>
    </row>
    <row r="91" spans="4:8">
      <c r="D91" s="222"/>
      <c r="E91" s="222"/>
    </row>
    <row r="92" spans="4:8">
      <c r="D92" s="222"/>
      <c r="E92" s="222"/>
    </row>
    <row r="93" spans="4:8">
      <c r="D93" s="222"/>
      <c r="E93" s="222"/>
    </row>
    <row r="94" spans="4:8">
      <c r="D94" s="222"/>
      <c r="E94" s="222"/>
    </row>
    <row r="95" spans="4:8">
      <c r="D95" s="222"/>
      <c r="E95" s="222"/>
    </row>
    <row r="96" spans="4:8">
      <c r="D96" s="222"/>
      <c r="E96" s="222"/>
    </row>
    <row r="97" spans="4:5">
      <c r="D97" s="222"/>
      <c r="E97" s="222"/>
    </row>
    <row r="98" spans="4:5">
      <c r="D98" s="222"/>
      <c r="E98" s="222"/>
    </row>
    <row r="99" spans="4:5">
      <c r="D99" s="222"/>
      <c r="E99" s="222"/>
    </row>
    <row r="100" spans="4:5">
      <c r="D100" s="222"/>
    </row>
    <row r="101" spans="4:5">
      <c r="D101" s="222"/>
    </row>
    <row r="102" spans="4:5">
      <c r="D102" s="222"/>
    </row>
    <row r="103" spans="4:5">
      <c r="D103" s="222"/>
    </row>
    <row r="104" spans="4:5">
      <c r="D104" s="222"/>
    </row>
    <row r="105" spans="4:5">
      <c r="D105" s="222"/>
    </row>
    <row r="106" spans="4:5">
      <c r="D106" s="222"/>
    </row>
    <row r="107" spans="4:5">
      <c r="D107" s="222"/>
    </row>
    <row r="108" spans="4:5">
      <c r="D108" s="222"/>
    </row>
    <row r="109" spans="4:5">
      <c r="D109" s="222"/>
    </row>
    <row r="110" spans="4:5">
      <c r="D110" s="222"/>
    </row>
    <row r="111" spans="4:5">
      <c r="D111" s="222"/>
    </row>
    <row r="112" spans="4:5">
      <c r="D112" s="222"/>
    </row>
    <row r="113" spans="4:4">
      <c r="D113" s="222"/>
    </row>
    <row r="114" spans="4:4">
      <c r="D114" s="222"/>
    </row>
    <row r="115" spans="4:4">
      <c r="D115" s="222"/>
    </row>
    <row r="116" spans="4:4">
      <c r="D116" s="222"/>
    </row>
    <row r="117" spans="4:4">
      <c r="D117" s="222"/>
    </row>
    <row r="118" spans="4:4">
      <c r="D118" s="222"/>
    </row>
    <row r="119" spans="4:4">
      <c r="D119" s="222"/>
    </row>
    <row r="120" spans="4:4">
      <c r="D120" s="222"/>
    </row>
    <row r="121" spans="4:4">
      <c r="D121" s="222"/>
    </row>
    <row r="122" spans="4:4">
      <c r="D122" s="222"/>
    </row>
    <row r="123" spans="4:4">
      <c r="D123" s="222"/>
    </row>
    <row r="124" spans="4:4">
      <c r="D124" s="222"/>
    </row>
    <row r="125" spans="4:4">
      <c r="D125" s="222"/>
    </row>
    <row r="126" spans="4:4">
      <c r="D126" s="222"/>
    </row>
    <row r="127" spans="4:4">
      <c r="D127" s="222"/>
    </row>
    <row r="128" spans="4:4">
      <c r="D128" s="222"/>
    </row>
    <row r="129" spans="4:4">
      <c r="D129" s="222"/>
    </row>
    <row r="130" spans="4:4">
      <c r="D130" s="222"/>
    </row>
    <row r="131" spans="4:4">
      <c r="D131" s="222"/>
    </row>
    <row r="132" spans="4:4">
      <c r="D132" s="222"/>
    </row>
    <row r="133" spans="4:4">
      <c r="D133" s="222"/>
    </row>
    <row r="134" spans="4:4">
      <c r="D134" s="222"/>
    </row>
    <row r="135" spans="4:4">
      <c r="D135" s="222"/>
    </row>
    <row r="136" spans="4:4">
      <c r="D136" s="222"/>
    </row>
    <row r="137" spans="4:4">
      <c r="D137" s="222"/>
    </row>
    <row r="138" spans="4:4">
      <c r="D138" s="222"/>
    </row>
    <row r="139" spans="4:4">
      <c r="D139" s="222"/>
    </row>
    <row r="140" spans="4:4">
      <c r="D140" s="222"/>
    </row>
    <row r="141" spans="4:4">
      <c r="D141" s="222"/>
    </row>
    <row r="142" spans="4:4">
      <c r="D142" s="222"/>
    </row>
    <row r="143" spans="4:4">
      <c r="D143" s="222"/>
    </row>
    <row r="144" spans="4:4">
      <c r="D144" s="222"/>
    </row>
    <row r="145" spans="4:4">
      <c r="D145" s="222"/>
    </row>
    <row r="146" spans="4:4">
      <c r="D146" s="222"/>
    </row>
    <row r="147" spans="4:4">
      <c r="D147" s="222"/>
    </row>
    <row r="148" spans="4:4">
      <c r="D148" s="222"/>
    </row>
    <row r="149" spans="4:4">
      <c r="D149" s="222"/>
    </row>
    <row r="150" spans="4:4">
      <c r="D150" s="222"/>
    </row>
    <row r="151" spans="4:4">
      <c r="D151" s="222"/>
    </row>
    <row r="152" spans="4:4">
      <c r="D152" s="222"/>
    </row>
    <row r="153" spans="4:4">
      <c r="D153" s="222"/>
    </row>
    <row r="154" spans="4:4">
      <c r="D154" s="222"/>
    </row>
    <row r="155" spans="4:4">
      <c r="D155" s="222"/>
    </row>
    <row r="156" spans="4:4">
      <c r="D156" s="222"/>
    </row>
  </sheetData>
  <pageMargins left="0.7" right="0.7" top="0.75" bottom="0.75" header="0.3" footer="0.3"/>
  <pageSetup paperSize="9" scale="81" orientation="portrait" r:id="rId1"/>
  <headerFooter alignWithMargins="0">
    <oddHeader xml:space="preserve">&amp;R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BM211"/>
  <sheetViews>
    <sheetView showGridLines="0" tabSelected="1" workbookViewId="0">
      <selection activeCell="F120" sqref="F12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129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2" customFormat="1" ht="12" hidden="1" customHeight="1">
      <c r="A8" s="32"/>
      <c r="B8" s="33"/>
      <c r="C8" s="32"/>
      <c r="D8" s="27" t="s">
        <v>131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hidden="1" customHeight="1">
      <c r="A9" s="32"/>
      <c r="B9" s="33"/>
      <c r="C9" s="32"/>
      <c r="D9" s="32"/>
      <c r="E9" s="295" t="s">
        <v>1365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hidden="1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5">
        <f>'Rekapitulácia stavby'!AN8</f>
        <v>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21</v>
      </c>
      <c r="E14" s="32"/>
      <c r="F14" s="32"/>
      <c r="G14" s="32"/>
      <c r="H14" s="32"/>
      <c r="I14" s="27" t="s">
        <v>22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hidden="1" customHeight="1">
      <c r="A15" s="32"/>
      <c r="B15" s="33"/>
      <c r="C15" s="32"/>
      <c r="D15" s="32"/>
      <c r="E15" s="25" t="s">
        <v>23</v>
      </c>
      <c r="F15" s="32"/>
      <c r="G15" s="32"/>
      <c r="H15" s="32"/>
      <c r="I15" s="27" t="s">
        <v>24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hidden="1" customHeight="1">
      <c r="A17" s="32"/>
      <c r="B17" s="33"/>
      <c r="C17" s="32"/>
      <c r="D17" s="27" t="s">
        <v>25</v>
      </c>
      <c r="E17" s="32"/>
      <c r="F17" s="32"/>
      <c r="G17" s="32"/>
      <c r="H17" s="32"/>
      <c r="I17" s="27" t="s">
        <v>22</v>
      </c>
      <c r="J17" s="28">
        <f>'Rekapitulácia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hidden="1" customHeight="1">
      <c r="A18" s="32"/>
      <c r="B18" s="33"/>
      <c r="C18" s="32"/>
      <c r="D18" s="32"/>
      <c r="E18" s="303">
        <f>'Rekapitulácia stavby'!E14</f>
        <v>0</v>
      </c>
      <c r="F18" s="282"/>
      <c r="G18" s="282"/>
      <c r="H18" s="282"/>
      <c r="I18" s="27" t="s">
        <v>24</v>
      </c>
      <c r="J18" s="28">
        <f>'Rekapitulácia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hidden="1" customHeight="1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22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hidden="1" customHeight="1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24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hidden="1" customHeight="1">
      <c r="A23" s="32"/>
      <c r="B23" s="33"/>
      <c r="C23" s="32"/>
      <c r="D23" s="27" t="s">
        <v>29</v>
      </c>
      <c r="E23" s="32"/>
      <c r="F23" s="32"/>
      <c r="G23" s="32"/>
      <c r="H23" s="32"/>
      <c r="I23" s="27" t="s">
        <v>22</v>
      </c>
      <c r="J23" s="25" t="str">
        <f>IF('Rekapitulácia stavby'!AN19="","",'Rekapitulácia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hidden="1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24</v>
      </c>
      <c r="J24" s="25" t="str">
        <f>IF('Rekapitulácia stavby'!AN20="","",'Rekapitulácia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hidden="1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hidden="1" customHeight="1">
      <c r="A27" s="100"/>
      <c r="B27" s="101"/>
      <c r="C27" s="100"/>
      <c r="D27" s="100"/>
      <c r="E27" s="286" t="s">
        <v>1</v>
      </c>
      <c r="F27" s="286"/>
      <c r="G27" s="286"/>
      <c r="H27" s="286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hidden="1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32"/>
      <c r="J30" s="71">
        <f>ROUND(J123,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hidden="1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99" t="s">
        <v>36</v>
      </c>
      <c r="E33" s="27" t="s">
        <v>37</v>
      </c>
      <c r="F33" s="104">
        <f>ROUND((SUM(BE123:BE210)),  2)</f>
        <v>0</v>
      </c>
      <c r="G33" s="32"/>
      <c r="H33" s="32"/>
      <c r="I33" s="105">
        <v>0.2</v>
      </c>
      <c r="J33" s="104">
        <f>ROUND(((SUM(BE123:BE210))*I33),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38</v>
      </c>
      <c r="F34" s="104">
        <f>ROUND((SUM(BF123:BF210)),  2)</f>
        <v>0</v>
      </c>
      <c r="G34" s="32"/>
      <c r="H34" s="32"/>
      <c r="I34" s="105">
        <v>0.2</v>
      </c>
      <c r="J34" s="104">
        <f>ROUND(((SUM(BF123:BF210))*I34),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4">
        <f>ROUND((SUM(BG123:BG210)),  2)</f>
        <v>0</v>
      </c>
      <c r="G35" s="32"/>
      <c r="H35" s="32"/>
      <c r="I35" s="105">
        <v>0.2</v>
      </c>
      <c r="J35" s="104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4">
        <f>ROUND((SUM(BH123:BH210)),  2)</f>
        <v>0</v>
      </c>
      <c r="G36" s="32"/>
      <c r="H36" s="32"/>
      <c r="I36" s="105">
        <v>0.2</v>
      </c>
      <c r="J36" s="104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4">
        <f>ROUND((SUM(BI123:BI210)),  2)</f>
        <v>0</v>
      </c>
      <c r="G37" s="32"/>
      <c r="H37" s="32"/>
      <c r="I37" s="105">
        <v>0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hidden="1" customHeight="1">
      <c r="A39" s="32"/>
      <c r="B39" s="33"/>
      <c r="C39" s="106"/>
      <c r="D39" s="107" t="s">
        <v>42</v>
      </c>
      <c r="E39" s="60"/>
      <c r="F39" s="60"/>
      <c r="G39" s="108" t="s">
        <v>43</v>
      </c>
      <c r="H39" s="109" t="s">
        <v>44</v>
      </c>
      <c r="I39" s="60"/>
      <c r="J39" s="110">
        <f>SUM(J30:J37)</f>
        <v>0</v>
      </c>
      <c r="K39" s="111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hidden="1" customHeight="1">
      <c r="B41" s="20"/>
      <c r="L41" s="20"/>
    </row>
    <row r="42" spans="1:31" s="1" customFormat="1" ht="14.45" hidden="1" customHeight="1">
      <c r="B42" s="20"/>
      <c r="L42" s="20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47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131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95" t="str">
        <f>E9</f>
        <v xml:space="preserve">SO-07 - Spevnené plochy 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18</v>
      </c>
      <c r="D89" s="32"/>
      <c r="E89" s="32"/>
      <c r="F89" s="25" t="str">
        <f>F12</f>
        <v>Košice, Sídlisko KVP</v>
      </c>
      <c r="G89" s="32"/>
      <c r="H89" s="32"/>
      <c r="I89" s="27" t="s">
        <v>20</v>
      </c>
      <c r="J89" s="55">
        <f>IF(J12="","",J12)</f>
        <v>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hidden="1" customHeight="1">
      <c r="A91" s="32"/>
      <c r="B91" s="33"/>
      <c r="C91" s="27" t="s">
        <v>21</v>
      </c>
      <c r="D91" s="32"/>
      <c r="E91" s="32"/>
      <c r="F91" s="25" t="str">
        <f>E15</f>
        <v>Mestská časť Košice - Sídlisko KVP</v>
      </c>
      <c r="G91" s="32"/>
      <c r="H91" s="32"/>
      <c r="I91" s="27" t="s">
        <v>26</v>
      </c>
      <c r="J91" s="30" t="str">
        <f>E21</f>
        <v>ARZ architektonické štúdio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hidden="1" customHeight="1">
      <c r="A92" s="32"/>
      <c r="B92" s="33"/>
      <c r="C92" s="27" t="s">
        <v>25</v>
      </c>
      <c r="D92" s="32"/>
      <c r="E92" s="32"/>
      <c r="F92" s="25">
        <f>IF(E18="","",E18)</f>
        <v>0</v>
      </c>
      <c r="G92" s="32"/>
      <c r="H92" s="32"/>
      <c r="I92" s="27" t="s">
        <v>29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14" t="s">
        <v>138</v>
      </c>
      <c r="D94" s="106"/>
      <c r="E94" s="106"/>
      <c r="F94" s="106"/>
      <c r="G94" s="106"/>
      <c r="H94" s="106"/>
      <c r="I94" s="106"/>
      <c r="J94" s="115" t="s">
        <v>139</v>
      </c>
      <c r="K94" s="106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hidden="1" customHeight="1">
      <c r="A96" s="32"/>
      <c r="B96" s="33"/>
      <c r="C96" s="116" t="s">
        <v>140</v>
      </c>
      <c r="D96" s="32"/>
      <c r="E96" s="32"/>
      <c r="F96" s="32"/>
      <c r="G96" s="32"/>
      <c r="H96" s="32"/>
      <c r="I96" s="32"/>
      <c r="J96" s="71">
        <f>J123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141</v>
      </c>
    </row>
    <row r="97" spans="1:31" s="9" customFormat="1" ht="24.95" hidden="1" customHeight="1">
      <c r="B97" s="117"/>
      <c r="D97" s="118" t="s">
        <v>142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899999999999999" hidden="1" customHeight="1">
      <c r="B98" s="121"/>
      <c r="D98" s="122" t="s">
        <v>1327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10" customFormat="1" ht="19.899999999999999" hidden="1" customHeight="1">
      <c r="B99" s="121"/>
      <c r="D99" s="122" t="s">
        <v>907</v>
      </c>
      <c r="E99" s="123"/>
      <c r="F99" s="123"/>
      <c r="G99" s="123"/>
      <c r="H99" s="123"/>
      <c r="I99" s="123"/>
      <c r="J99" s="124">
        <f>J157</f>
        <v>0</v>
      </c>
      <c r="L99" s="121"/>
    </row>
    <row r="100" spans="1:31" s="10" customFormat="1" ht="19.899999999999999" hidden="1" customHeight="1">
      <c r="B100" s="121"/>
      <c r="D100" s="122" t="s">
        <v>1366</v>
      </c>
      <c r="E100" s="123"/>
      <c r="F100" s="123"/>
      <c r="G100" s="123"/>
      <c r="H100" s="123"/>
      <c r="I100" s="123"/>
      <c r="J100" s="124">
        <f>J170</f>
        <v>0</v>
      </c>
      <c r="L100" s="121"/>
    </row>
    <row r="101" spans="1:31" s="10" customFormat="1" ht="19.899999999999999" hidden="1" customHeight="1">
      <c r="B101" s="121"/>
      <c r="D101" s="122" t="s">
        <v>513</v>
      </c>
      <c r="E101" s="123"/>
      <c r="F101" s="123"/>
      <c r="G101" s="123"/>
      <c r="H101" s="123"/>
      <c r="I101" s="123"/>
      <c r="J101" s="124">
        <f>J183</f>
        <v>0</v>
      </c>
      <c r="L101" s="121"/>
    </row>
    <row r="102" spans="1:31" s="10" customFormat="1" ht="19.899999999999999" hidden="1" customHeight="1">
      <c r="B102" s="121"/>
      <c r="D102" s="122" t="s">
        <v>143</v>
      </c>
      <c r="E102" s="123"/>
      <c r="F102" s="123"/>
      <c r="G102" s="123"/>
      <c r="H102" s="123"/>
      <c r="I102" s="123"/>
      <c r="J102" s="124">
        <f>J187</f>
        <v>0</v>
      </c>
      <c r="L102" s="121"/>
    </row>
    <row r="103" spans="1:31" s="10" customFormat="1" ht="19.899999999999999" hidden="1" customHeight="1">
      <c r="B103" s="121"/>
      <c r="D103" s="122" t="s">
        <v>144</v>
      </c>
      <c r="E103" s="123"/>
      <c r="F103" s="123"/>
      <c r="G103" s="123"/>
      <c r="H103" s="123"/>
      <c r="I103" s="123"/>
      <c r="J103" s="124">
        <f>J209</f>
        <v>0</v>
      </c>
      <c r="L103" s="121"/>
    </row>
    <row r="104" spans="1:31" s="2" customFormat="1" ht="21.75" hidden="1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hidden="1" customHeight="1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hidden="1"/>
    <row r="107" spans="1:31" hidden="1"/>
    <row r="108" spans="1:31" hidden="1"/>
    <row r="109" spans="1:31" s="2" customFormat="1" ht="6.95" customHeight="1">
      <c r="A109" s="3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24.95" customHeight="1">
      <c r="A110" s="32"/>
      <c r="B110" s="33"/>
      <c r="C110" s="21" t="s">
        <v>152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14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99" t="str">
        <f>E7</f>
        <v>Džemo  - Komunitná kaviareň</v>
      </c>
      <c r="F113" s="300"/>
      <c r="G113" s="300"/>
      <c r="H113" s="300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131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2"/>
      <c r="D115" s="32"/>
      <c r="E115" s="295" t="str">
        <f>E9</f>
        <v xml:space="preserve">SO-07 - Spevnené plochy </v>
      </c>
      <c r="F115" s="302"/>
      <c r="G115" s="302"/>
      <c r="H115" s="30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2" customHeight="1">
      <c r="A117" s="32"/>
      <c r="B117" s="33"/>
      <c r="C117" s="27" t="s">
        <v>18</v>
      </c>
      <c r="D117" s="32"/>
      <c r="E117" s="32"/>
      <c r="F117" s="25" t="str">
        <f>F12</f>
        <v>Košice, Sídlisko KVP</v>
      </c>
      <c r="G117" s="32"/>
      <c r="H117" s="32"/>
      <c r="I117" s="27" t="s">
        <v>20</v>
      </c>
      <c r="J117" s="55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25.7" customHeight="1">
      <c r="A119" s="32"/>
      <c r="B119" s="33"/>
      <c r="C119" s="27" t="s">
        <v>21</v>
      </c>
      <c r="D119" s="32"/>
      <c r="E119" s="32"/>
      <c r="F119" s="25" t="str">
        <f>E15</f>
        <v>Mestská časť Košice - Sídlisko KVP</v>
      </c>
      <c r="G119" s="32"/>
      <c r="H119" s="32"/>
      <c r="I119" s="27" t="s">
        <v>26</v>
      </c>
      <c r="J119" s="30" t="str">
        <f>E21</f>
        <v>ARZ architektonické štúdio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" customHeight="1">
      <c r="A120" s="32"/>
      <c r="B120" s="33"/>
      <c r="C120" s="27" t="s">
        <v>25</v>
      </c>
      <c r="D120" s="32"/>
      <c r="E120" s="32"/>
      <c r="F120" s="25"/>
      <c r="G120" s="32"/>
      <c r="H120" s="32"/>
      <c r="I120" s="27" t="s">
        <v>29</v>
      </c>
      <c r="J120" s="30" t="str">
        <f>E24</f>
        <v xml:space="preserve"> 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0.3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11" customFormat="1" ht="29.25" customHeight="1">
      <c r="A122" s="125"/>
      <c r="B122" s="126"/>
      <c r="C122" s="127" t="s">
        <v>153</v>
      </c>
      <c r="D122" s="128" t="s">
        <v>57</v>
      </c>
      <c r="E122" s="128" t="s">
        <v>53</v>
      </c>
      <c r="F122" s="128" t="s">
        <v>54</v>
      </c>
      <c r="G122" s="128" t="s">
        <v>154</v>
      </c>
      <c r="H122" s="128" t="s">
        <v>155</v>
      </c>
      <c r="I122" s="128" t="s">
        <v>156</v>
      </c>
      <c r="J122" s="129" t="s">
        <v>139</v>
      </c>
      <c r="K122" s="130" t="s">
        <v>157</v>
      </c>
      <c r="L122" s="131"/>
      <c r="M122" s="62" t="s">
        <v>1</v>
      </c>
      <c r="N122" s="63" t="s">
        <v>36</v>
      </c>
      <c r="O122" s="63" t="s">
        <v>158</v>
      </c>
      <c r="P122" s="63" t="s">
        <v>159</v>
      </c>
      <c r="Q122" s="63" t="s">
        <v>160</v>
      </c>
      <c r="R122" s="63" t="s">
        <v>161</v>
      </c>
      <c r="S122" s="63" t="s">
        <v>162</v>
      </c>
      <c r="T122" s="64" t="s">
        <v>163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9" customHeight="1">
      <c r="A123" s="32"/>
      <c r="B123" s="33"/>
      <c r="C123" s="69" t="s">
        <v>140</v>
      </c>
      <c r="D123" s="32"/>
      <c r="E123" s="32"/>
      <c r="F123" s="32"/>
      <c r="G123" s="32"/>
      <c r="H123" s="32"/>
      <c r="I123" s="32"/>
      <c r="J123" s="132">
        <f>BK123</f>
        <v>0</v>
      </c>
      <c r="K123" s="32"/>
      <c r="L123" s="33"/>
      <c r="M123" s="65"/>
      <c r="N123" s="56"/>
      <c r="O123" s="66"/>
      <c r="P123" s="133">
        <f>P124</f>
        <v>0</v>
      </c>
      <c r="Q123" s="66"/>
      <c r="R123" s="133">
        <f>R124</f>
        <v>12.4470186185</v>
      </c>
      <c r="S123" s="66"/>
      <c r="T123" s="134">
        <f>T124</f>
        <v>8.7264239999999997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71</v>
      </c>
      <c r="AU123" s="17" t="s">
        <v>141</v>
      </c>
      <c r="BK123" s="135">
        <f>BK124</f>
        <v>0</v>
      </c>
    </row>
    <row r="124" spans="1:65" s="12" customFormat="1" ht="25.9" customHeight="1">
      <c r="B124" s="136"/>
      <c r="D124" s="137" t="s">
        <v>71</v>
      </c>
      <c r="E124" s="138" t="s">
        <v>164</v>
      </c>
      <c r="F124" s="138" t="s">
        <v>165</v>
      </c>
      <c r="I124" s="139"/>
      <c r="J124" s="140">
        <f>BK124</f>
        <v>0</v>
      </c>
      <c r="L124" s="136"/>
      <c r="M124" s="141"/>
      <c r="N124" s="142"/>
      <c r="O124" s="142"/>
      <c r="P124" s="143">
        <f>P125+P157+P170+P183+P187+P209</f>
        <v>0</v>
      </c>
      <c r="Q124" s="142"/>
      <c r="R124" s="143">
        <f>R125+R157+R170+R183+R187+R209</f>
        <v>12.4470186185</v>
      </c>
      <c r="S124" s="142"/>
      <c r="T124" s="144">
        <f>T125+T157+T170+T183+T187+T209</f>
        <v>8.7264239999999997</v>
      </c>
      <c r="AR124" s="137" t="s">
        <v>79</v>
      </c>
      <c r="AT124" s="145" t="s">
        <v>71</v>
      </c>
      <c r="AU124" s="145" t="s">
        <v>72</v>
      </c>
      <c r="AY124" s="137" t="s">
        <v>166</v>
      </c>
      <c r="BK124" s="146">
        <f>BK125+BK157+BK170+BK183+BK187+BK209</f>
        <v>0</v>
      </c>
    </row>
    <row r="125" spans="1:65" s="12" customFormat="1" ht="22.9" customHeight="1">
      <c r="B125" s="136"/>
      <c r="D125" s="137" t="s">
        <v>71</v>
      </c>
      <c r="E125" s="147" t="s">
        <v>79</v>
      </c>
      <c r="F125" s="147" t="s">
        <v>1330</v>
      </c>
      <c r="I125" s="139"/>
      <c r="J125" s="148">
        <f>BK125</f>
        <v>0</v>
      </c>
      <c r="L125" s="136"/>
      <c r="M125" s="141"/>
      <c r="N125" s="142"/>
      <c r="O125" s="142"/>
      <c r="P125" s="143">
        <f>SUM(P126:P156)</f>
        <v>0</v>
      </c>
      <c r="Q125" s="142"/>
      <c r="R125" s="143">
        <f>SUM(R126:R156)</f>
        <v>0</v>
      </c>
      <c r="S125" s="142"/>
      <c r="T125" s="144">
        <f>SUM(T126:T156)</f>
        <v>8.7264239999999997</v>
      </c>
      <c r="AR125" s="137" t="s">
        <v>79</v>
      </c>
      <c r="AT125" s="145" t="s">
        <v>71</v>
      </c>
      <c r="AU125" s="145" t="s">
        <v>79</v>
      </c>
      <c r="AY125" s="137" t="s">
        <v>166</v>
      </c>
      <c r="BK125" s="146">
        <f>SUM(BK126:BK156)</f>
        <v>0</v>
      </c>
    </row>
    <row r="126" spans="1:65" s="2" customFormat="1" ht="21.75" customHeight="1">
      <c r="A126" s="32"/>
      <c r="B126" s="149"/>
      <c r="C126" s="150" t="s">
        <v>79</v>
      </c>
      <c r="D126" s="150" t="s">
        <v>169</v>
      </c>
      <c r="E126" s="151" t="s">
        <v>1367</v>
      </c>
      <c r="F126" s="152" t="s">
        <v>1368</v>
      </c>
      <c r="G126" s="153" t="s">
        <v>172</v>
      </c>
      <c r="H126" s="154">
        <v>6.46</v>
      </c>
      <c r="I126" s="155"/>
      <c r="J126" s="156">
        <f>ROUND(I126*H126,2)</f>
        <v>0</v>
      </c>
      <c r="K126" s="157"/>
      <c r="L126" s="33"/>
      <c r="M126" s="158" t="s">
        <v>1</v>
      </c>
      <c r="N126" s="159" t="s">
        <v>38</v>
      </c>
      <c r="O126" s="58"/>
      <c r="P126" s="160">
        <f>O126*H126</f>
        <v>0</v>
      </c>
      <c r="Q126" s="160">
        <v>0</v>
      </c>
      <c r="R126" s="160">
        <f>Q126*H126</f>
        <v>0</v>
      </c>
      <c r="S126" s="160">
        <v>0.41699999999999998</v>
      </c>
      <c r="T126" s="161">
        <f>S126*H126</f>
        <v>2.6938199999999997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62" t="s">
        <v>173</v>
      </c>
      <c r="AT126" s="162" t="s">
        <v>169</v>
      </c>
      <c r="AU126" s="162" t="s">
        <v>84</v>
      </c>
      <c r="AY126" s="17" t="s">
        <v>166</v>
      </c>
      <c r="BE126" s="163">
        <f>IF(N126="základná",J126,0)</f>
        <v>0</v>
      </c>
      <c r="BF126" s="163">
        <f>IF(N126="znížená",J126,0)</f>
        <v>0</v>
      </c>
      <c r="BG126" s="163">
        <f>IF(N126="zákl. prenesená",J126,0)</f>
        <v>0</v>
      </c>
      <c r="BH126" s="163">
        <f>IF(N126="zníž. prenesená",J126,0)</f>
        <v>0</v>
      </c>
      <c r="BI126" s="163">
        <f>IF(N126="nulová",J126,0)</f>
        <v>0</v>
      </c>
      <c r="BJ126" s="17" t="s">
        <v>84</v>
      </c>
      <c r="BK126" s="163">
        <f>ROUND(I126*H126,2)</f>
        <v>0</v>
      </c>
      <c r="BL126" s="17" t="s">
        <v>173</v>
      </c>
      <c r="BM126" s="162" t="s">
        <v>1369</v>
      </c>
    </row>
    <row r="127" spans="1:65" s="13" customFormat="1">
      <c r="B127" s="164"/>
      <c r="D127" s="165" t="s">
        <v>182</v>
      </c>
      <c r="E127" s="166" t="s">
        <v>1</v>
      </c>
      <c r="F127" s="167" t="s">
        <v>1370</v>
      </c>
      <c r="H127" s="166" t="s">
        <v>1</v>
      </c>
      <c r="I127" s="168"/>
      <c r="L127" s="164"/>
      <c r="M127" s="169"/>
      <c r="N127" s="170"/>
      <c r="O127" s="170"/>
      <c r="P127" s="170"/>
      <c r="Q127" s="170"/>
      <c r="R127" s="170"/>
      <c r="S127" s="170"/>
      <c r="T127" s="171"/>
      <c r="AT127" s="166" t="s">
        <v>182</v>
      </c>
      <c r="AU127" s="166" t="s">
        <v>84</v>
      </c>
      <c r="AV127" s="13" t="s">
        <v>79</v>
      </c>
      <c r="AW127" s="13" t="s">
        <v>28</v>
      </c>
      <c r="AX127" s="13" t="s">
        <v>72</v>
      </c>
      <c r="AY127" s="166" t="s">
        <v>166</v>
      </c>
    </row>
    <row r="128" spans="1:65" s="14" customFormat="1">
      <c r="B128" s="172"/>
      <c r="D128" s="165" t="s">
        <v>182</v>
      </c>
      <c r="E128" s="173" t="s">
        <v>1</v>
      </c>
      <c r="F128" s="174" t="s">
        <v>1371</v>
      </c>
      <c r="H128" s="175">
        <v>6.46</v>
      </c>
      <c r="I128" s="176"/>
      <c r="L128" s="172"/>
      <c r="M128" s="177"/>
      <c r="N128" s="178"/>
      <c r="O128" s="178"/>
      <c r="P128" s="178"/>
      <c r="Q128" s="178"/>
      <c r="R128" s="178"/>
      <c r="S128" s="178"/>
      <c r="T128" s="179"/>
      <c r="AT128" s="173" t="s">
        <v>182</v>
      </c>
      <c r="AU128" s="173" t="s">
        <v>84</v>
      </c>
      <c r="AV128" s="14" t="s">
        <v>84</v>
      </c>
      <c r="AW128" s="14" t="s">
        <v>28</v>
      </c>
      <c r="AX128" s="14" t="s">
        <v>79</v>
      </c>
      <c r="AY128" s="173" t="s">
        <v>166</v>
      </c>
    </row>
    <row r="129" spans="1:65" s="2" customFormat="1" ht="21.75" customHeight="1">
      <c r="A129" s="32"/>
      <c r="B129" s="149"/>
      <c r="C129" s="150" t="s">
        <v>84</v>
      </c>
      <c r="D129" s="150" t="s">
        <v>169</v>
      </c>
      <c r="E129" s="151" t="s">
        <v>1372</v>
      </c>
      <c r="F129" s="152" t="s">
        <v>1373</v>
      </c>
      <c r="G129" s="153" t="s">
        <v>172</v>
      </c>
      <c r="H129" s="154">
        <v>4.3380000000000001</v>
      </c>
      <c r="I129" s="155"/>
      <c r="J129" s="156">
        <f>ROUND(I129*H129,2)</f>
        <v>0</v>
      </c>
      <c r="K129" s="157"/>
      <c r="L129" s="33"/>
      <c r="M129" s="158" t="s">
        <v>1</v>
      </c>
      <c r="N129" s="159" t="s">
        <v>38</v>
      </c>
      <c r="O129" s="58"/>
      <c r="P129" s="160">
        <f>O129*H129</f>
        <v>0</v>
      </c>
      <c r="Q129" s="160">
        <v>0</v>
      </c>
      <c r="R129" s="160">
        <f>Q129*H129</f>
        <v>0</v>
      </c>
      <c r="S129" s="160">
        <v>9.8000000000000004E-2</v>
      </c>
      <c r="T129" s="161">
        <f>S129*H129</f>
        <v>0.425124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2" t="s">
        <v>173</v>
      </c>
      <c r="AT129" s="162" t="s">
        <v>169</v>
      </c>
      <c r="AU129" s="162" t="s">
        <v>84</v>
      </c>
      <c r="AY129" s="17" t="s">
        <v>166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7" t="s">
        <v>84</v>
      </c>
      <c r="BK129" s="163">
        <f>ROUND(I129*H129,2)</f>
        <v>0</v>
      </c>
      <c r="BL129" s="17" t="s">
        <v>173</v>
      </c>
      <c r="BM129" s="162" t="s">
        <v>1374</v>
      </c>
    </row>
    <row r="130" spans="1:65" s="13" customFormat="1">
      <c r="B130" s="164"/>
      <c r="D130" s="165" t="s">
        <v>182</v>
      </c>
      <c r="E130" s="166" t="s">
        <v>1</v>
      </c>
      <c r="F130" s="167" t="s">
        <v>1375</v>
      </c>
      <c r="H130" s="166" t="s">
        <v>1</v>
      </c>
      <c r="I130" s="168"/>
      <c r="L130" s="164"/>
      <c r="M130" s="169"/>
      <c r="N130" s="170"/>
      <c r="O130" s="170"/>
      <c r="P130" s="170"/>
      <c r="Q130" s="170"/>
      <c r="R130" s="170"/>
      <c r="S130" s="170"/>
      <c r="T130" s="171"/>
      <c r="AT130" s="166" t="s">
        <v>182</v>
      </c>
      <c r="AU130" s="166" t="s">
        <v>84</v>
      </c>
      <c r="AV130" s="13" t="s">
        <v>79</v>
      </c>
      <c r="AW130" s="13" t="s">
        <v>28</v>
      </c>
      <c r="AX130" s="13" t="s">
        <v>72</v>
      </c>
      <c r="AY130" s="166" t="s">
        <v>166</v>
      </c>
    </row>
    <row r="131" spans="1:65" s="14" customFormat="1">
      <c r="B131" s="172"/>
      <c r="D131" s="165" t="s">
        <v>182</v>
      </c>
      <c r="E131" s="173" t="s">
        <v>1</v>
      </c>
      <c r="F131" s="174" t="s">
        <v>1376</v>
      </c>
      <c r="H131" s="175">
        <v>4.3380000000000001</v>
      </c>
      <c r="I131" s="176"/>
      <c r="L131" s="172"/>
      <c r="M131" s="177"/>
      <c r="N131" s="178"/>
      <c r="O131" s="178"/>
      <c r="P131" s="178"/>
      <c r="Q131" s="178"/>
      <c r="R131" s="178"/>
      <c r="S131" s="178"/>
      <c r="T131" s="179"/>
      <c r="AT131" s="173" t="s">
        <v>182</v>
      </c>
      <c r="AU131" s="173" t="s">
        <v>84</v>
      </c>
      <c r="AV131" s="14" t="s">
        <v>84</v>
      </c>
      <c r="AW131" s="14" t="s">
        <v>28</v>
      </c>
      <c r="AX131" s="14" t="s">
        <v>79</v>
      </c>
      <c r="AY131" s="173" t="s">
        <v>166</v>
      </c>
    </row>
    <row r="132" spans="1:65" s="2" customFormat="1" ht="33" customHeight="1">
      <c r="A132" s="32"/>
      <c r="B132" s="149"/>
      <c r="C132" s="150" t="s">
        <v>89</v>
      </c>
      <c r="D132" s="150" t="s">
        <v>169</v>
      </c>
      <c r="E132" s="151" t="s">
        <v>1377</v>
      </c>
      <c r="F132" s="152" t="s">
        <v>1378</v>
      </c>
      <c r="G132" s="153" t="s">
        <v>172</v>
      </c>
      <c r="H132" s="154">
        <v>4.3380000000000001</v>
      </c>
      <c r="I132" s="155"/>
      <c r="J132" s="156">
        <f>ROUND(I132*H132,2)</f>
        <v>0</v>
      </c>
      <c r="K132" s="157"/>
      <c r="L132" s="33"/>
      <c r="M132" s="158" t="s">
        <v>1</v>
      </c>
      <c r="N132" s="159" t="s">
        <v>38</v>
      </c>
      <c r="O132" s="58"/>
      <c r="P132" s="160">
        <f>O132*H132</f>
        <v>0</v>
      </c>
      <c r="Q132" s="160">
        <v>0</v>
      </c>
      <c r="R132" s="160">
        <f>Q132*H132</f>
        <v>0</v>
      </c>
      <c r="S132" s="160">
        <v>0.23499999999999999</v>
      </c>
      <c r="T132" s="161">
        <f>S132*H132</f>
        <v>1.0194300000000001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2" t="s">
        <v>173</v>
      </c>
      <c r="AT132" s="162" t="s">
        <v>169</v>
      </c>
      <c r="AU132" s="162" t="s">
        <v>84</v>
      </c>
      <c r="AY132" s="17" t="s">
        <v>166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7" t="s">
        <v>84</v>
      </c>
      <c r="BK132" s="163">
        <f>ROUND(I132*H132,2)</f>
        <v>0</v>
      </c>
      <c r="BL132" s="17" t="s">
        <v>173</v>
      </c>
      <c r="BM132" s="162" t="s">
        <v>1379</v>
      </c>
    </row>
    <row r="133" spans="1:65" s="13" customFormat="1">
      <c r="B133" s="164"/>
      <c r="D133" s="165" t="s">
        <v>182</v>
      </c>
      <c r="E133" s="166" t="s">
        <v>1</v>
      </c>
      <c r="F133" s="167" t="s">
        <v>1375</v>
      </c>
      <c r="H133" s="166" t="s">
        <v>1</v>
      </c>
      <c r="I133" s="168"/>
      <c r="L133" s="164"/>
      <c r="M133" s="169"/>
      <c r="N133" s="170"/>
      <c r="O133" s="170"/>
      <c r="P133" s="170"/>
      <c r="Q133" s="170"/>
      <c r="R133" s="170"/>
      <c r="S133" s="170"/>
      <c r="T133" s="171"/>
      <c r="AT133" s="166" t="s">
        <v>182</v>
      </c>
      <c r="AU133" s="166" t="s">
        <v>84</v>
      </c>
      <c r="AV133" s="13" t="s">
        <v>79</v>
      </c>
      <c r="AW133" s="13" t="s">
        <v>28</v>
      </c>
      <c r="AX133" s="13" t="s">
        <v>72</v>
      </c>
      <c r="AY133" s="166" t="s">
        <v>166</v>
      </c>
    </row>
    <row r="134" spans="1:65" s="14" customFormat="1">
      <c r="B134" s="172"/>
      <c r="D134" s="165" t="s">
        <v>182</v>
      </c>
      <c r="E134" s="173" t="s">
        <v>1</v>
      </c>
      <c r="F134" s="174" t="s">
        <v>1380</v>
      </c>
      <c r="H134" s="175">
        <v>4.3380000000000001</v>
      </c>
      <c r="I134" s="176"/>
      <c r="L134" s="172"/>
      <c r="M134" s="177"/>
      <c r="N134" s="178"/>
      <c r="O134" s="178"/>
      <c r="P134" s="178"/>
      <c r="Q134" s="178"/>
      <c r="R134" s="178"/>
      <c r="S134" s="178"/>
      <c r="T134" s="179"/>
      <c r="AT134" s="173" t="s">
        <v>182</v>
      </c>
      <c r="AU134" s="173" t="s">
        <v>84</v>
      </c>
      <c r="AV134" s="14" t="s">
        <v>84</v>
      </c>
      <c r="AW134" s="14" t="s">
        <v>28</v>
      </c>
      <c r="AX134" s="14" t="s">
        <v>79</v>
      </c>
      <c r="AY134" s="173" t="s">
        <v>166</v>
      </c>
    </row>
    <row r="135" spans="1:65" s="2" customFormat="1" ht="33" customHeight="1">
      <c r="A135" s="32"/>
      <c r="B135" s="149"/>
      <c r="C135" s="150" t="s">
        <v>173</v>
      </c>
      <c r="D135" s="150" t="s">
        <v>169</v>
      </c>
      <c r="E135" s="151" t="s">
        <v>1381</v>
      </c>
      <c r="F135" s="152" t="s">
        <v>1382</v>
      </c>
      <c r="G135" s="153" t="s">
        <v>172</v>
      </c>
      <c r="H135" s="154">
        <v>4.3380000000000001</v>
      </c>
      <c r="I135" s="155"/>
      <c r="J135" s="156">
        <f>ROUND(I135*H135,2)</f>
        <v>0</v>
      </c>
      <c r="K135" s="157"/>
      <c r="L135" s="33"/>
      <c r="M135" s="158" t="s">
        <v>1</v>
      </c>
      <c r="N135" s="159" t="s">
        <v>38</v>
      </c>
      <c r="O135" s="58"/>
      <c r="P135" s="160">
        <f>O135*H135</f>
        <v>0</v>
      </c>
      <c r="Q135" s="160">
        <v>0</v>
      </c>
      <c r="R135" s="160">
        <f>Q135*H135</f>
        <v>0</v>
      </c>
      <c r="S135" s="160">
        <v>0.22500000000000001</v>
      </c>
      <c r="T135" s="161">
        <f>S135*H135</f>
        <v>0.97605000000000008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173</v>
      </c>
      <c r="AT135" s="162" t="s">
        <v>169</v>
      </c>
      <c r="AU135" s="162" t="s">
        <v>84</v>
      </c>
      <c r="AY135" s="17" t="s">
        <v>166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7" t="s">
        <v>84</v>
      </c>
      <c r="BK135" s="163">
        <f>ROUND(I135*H135,2)</f>
        <v>0</v>
      </c>
      <c r="BL135" s="17" t="s">
        <v>173</v>
      </c>
      <c r="BM135" s="162" t="s">
        <v>1383</v>
      </c>
    </row>
    <row r="136" spans="1:65" s="13" customFormat="1">
      <c r="B136" s="164"/>
      <c r="D136" s="165" t="s">
        <v>182</v>
      </c>
      <c r="E136" s="166" t="s">
        <v>1</v>
      </c>
      <c r="F136" s="167" t="s">
        <v>1375</v>
      </c>
      <c r="H136" s="166" t="s">
        <v>1</v>
      </c>
      <c r="I136" s="168"/>
      <c r="L136" s="164"/>
      <c r="M136" s="169"/>
      <c r="N136" s="170"/>
      <c r="O136" s="170"/>
      <c r="P136" s="170"/>
      <c r="Q136" s="170"/>
      <c r="R136" s="170"/>
      <c r="S136" s="170"/>
      <c r="T136" s="171"/>
      <c r="AT136" s="166" t="s">
        <v>182</v>
      </c>
      <c r="AU136" s="166" t="s">
        <v>84</v>
      </c>
      <c r="AV136" s="13" t="s">
        <v>79</v>
      </c>
      <c r="AW136" s="13" t="s">
        <v>28</v>
      </c>
      <c r="AX136" s="13" t="s">
        <v>72</v>
      </c>
      <c r="AY136" s="166" t="s">
        <v>166</v>
      </c>
    </row>
    <row r="137" spans="1:65" s="14" customFormat="1">
      <c r="B137" s="172"/>
      <c r="D137" s="165" t="s">
        <v>182</v>
      </c>
      <c r="E137" s="173" t="s">
        <v>1</v>
      </c>
      <c r="F137" s="174" t="s">
        <v>1380</v>
      </c>
      <c r="H137" s="175">
        <v>4.3380000000000001</v>
      </c>
      <c r="I137" s="176"/>
      <c r="L137" s="172"/>
      <c r="M137" s="177"/>
      <c r="N137" s="178"/>
      <c r="O137" s="178"/>
      <c r="P137" s="178"/>
      <c r="Q137" s="178"/>
      <c r="R137" s="178"/>
      <c r="S137" s="178"/>
      <c r="T137" s="179"/>
      <c r="AT137" s="173" t="s">
        <v>182</v>
      </c>
      <c r="AU137" s="173" t="s">
        <v>84</v>
      </c>
      <c r="AV137" s="14" t="s">
        <v>84</v>
      </c>
      <c r="AW137" s="14" t="s">
        <v>28</v>
      </c>
      <c r="AX137" s="14" t="s">
        <v>79</v>
      </c>
      <c r="AY137" s="173" t="s">
        <v>166</v>
      </c>
    </row>
    <row r="138" spans="1:65" s="2" customFormat="1" ht="33" customHeight="1">
      <c r="A138" s="32"/>
      <c r="B138" s="149"/>
      <c r="C138" s="150" t="s">
        <v>195</v>
      </c>
      <c r="D138" s="150" t="s">
        <v>169</v>
      </c>
      <c r="E138" s="151" t="s">
        <v>1384</v>
      </c>
      <c r="F138" s="152" t="s">
        <v>1385</v>
      </c>
      <c r="G138" s="153" t="s">
        <v>172</v>
      </c>
      <c r="H138" s="154">
        <v>7.2240000000000002</v>
      </c>
      <c r="I138" s="155"/>
      <c r="J138" s="156">
        <f>ROUND(I138*H138,2)</f>
        <v>0</v>
      </c>
      <c r="K138" s="157"/>
      <c r="L138" s="33"/>
      <c r="M138" s="158" t="s">
        <v>1</v>
      </c>
      <c r="N138" s="159" t="s">
        <v>38</v>
      </c>
      <c r="O138" s="58"/>
      <c r="P138" s="160">
        <f>O138*H138</f>
        <v>0</v>
      </c>
      <c r="Q138" s="160">
        <v>0</v>
      </c>
      <c r="R138" s="160">
        <f>Q138*H138</f>
        <v>0</v>
      </c>
      <c r="S138" s="160">
        <v>0.5</v>
      </c>
      <c r="T138" s="161">
        <f>S138*H138</f>
        <v>3.6120000000000001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173</v>
      </c>
      <c r="AT138" s="162" t="s">
        <v>169</v>
      </c>
      <c r="AU138" s="162" t="s">
        <v>84</v>
      </c>
      <c r="AY138" s="17" t="s">
        <v>166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7" t="s">
        <v>84</v>
      </c>
      <c r="BK138" s="163">
        <f>ROUND(I138*H138,2)</f>
        <v>0</v>
      </c>
      <c r="BL138" s="17" t="s">
        <v>173</v>
      </c>
      <c r="BM138" s="162" t="s">
        <v>1386</v>
      </c>
    </row>
    <row r="139" spans="1:65" s="13" customFormat="1">
      <c r="B139" s="164"/>
      <c r="D139" s="165" t="s">
        <v>182</v>
      </c>
      <c r="E139" s="166" t="s">
        <v>1</v>
      </c>
      <c r="F139" s="167" t="s">
        <v>1387</v>
      </c>
      <c r="H139" s="166" t="s">
        <v>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66" t="s">
        <v>182</v>
      </c>
      <c r="AU139" s="166" t="s">
        <v>84</v>
      </c>
      <c r="AV139" s="13" t="s">
        <v>79</v>
      </c>
      <c r="AW139" s="13" t="s">
        <v>28</v>
      </c>
      <c r="AX139" s="13" t="s">
        <v>72</v>
      </c>
      <c r="AY139" s="166" t="s">
        <v>166</v>
      </c>
    </row>
    <row r="140" spans="1:65" s="14" customFormat="1">
      <c r="B140" s="172"/>
      <c r="D140" s="165" t="s">
        <v>182</v>
      </c>
      <c r="E140" s="173" t="s">
        <v>1</v>
      </c>
      <c r="F140" s="174" t="s">
        <v>1388</v>
      </c>
      <c r="H140" s="175">
        <v>7.2240000000000002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182</v>
      </c>
      <c r="AU140" s="173" t="s">
        <v>84</v>
      </c>
      <c r="AV140" s="14" t="s">
        <v>84</v>
      </c>
      <c r="AW140" s="14" t="s">
        <v>28</v>
      </c>
      <c r="AX140" s="14" t="s">
        <v>79</v>
      </c>
      <c r="AY140" s="173" t="s">
        <v>166</v>
      </c>
    </row>
    <row r="141" spans="1:65" s="2" customFormat="1" ht="21.75" customHeight="1">
      <c r="A141" s="32"/>
      <c r="B141" s="149"/>
      <c r="C141" s="150" t="s">
        <v>200</v>
      </c>
      <c r="D141" s="150" t="s">
        <v>169</v>
      </c>
      <c r="E141" s="151" t="s">
        <v>1389</v>
      </c>
      <c r="F141" s="152" t="s">
        <v>1390</v>
      </c>
      <c r="G141" s="153" t="s">
        <v>180</v>
      </c>
      <c r="H141" s="154">
        <v>0.755</v>
      </c>
      <c r="I141" s="155"/>
      <c r="J141" s="156">
        <f>ROUND(I141*H141,2)</f>
        <v>0</v>
      </c>
      <c r="K141" s="157"/>
      <c r="L141" s="33"/>
      <c r="M141" s="158" t="s">
        <v>1</v>
      </c>
      <c r="N141" s="159" t="s">
        <v>38</v>
      </c>
      <c r="O141" s="58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2" t="s">
        <v>173</v>
      </c>
      <c r="AT141" s="162" t="s">
        <v>169</v>
      </c>
      <c r="AU141" s="162" t="s">
        <v>84</v>
      </c>
      <c r="AY141" s="17" t="s">
        <v>166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7" t="s">
        <v>84</v>
      </c>
      <c r="BK141" s="163">
        <f>ROUND(I141*H141,2)</f>
        <v>0</v>
      </c>
      <c r="BL141" s="17" t="s">
        <v>173</v>
      </c>
      <c r="BM141" s="162" t="s">
        <v>1391</v>
      </c>
    </row>
    <row r="142" spans="1:65" s="13" customFormat="1">
      <c r="B142" s="164"/>
      <c r="D142" s="165" t="s">
        <v>182</v>
      </c>
      <c r="E142" s="166" t="s">
        <v>1</v>
      </c>
      <c r="F142" s="167" t="s">
        <v>1392</v>
      </c>
      <c r="H142" s="166" t="s">
        <v>1</v>
      </c>
      <c r="I142" s="168"/>
      <c r="L142" s="164"/>
      <c r="M142" s="169"/>
      <c r="N142" s="170"/>
      <c r="O142" s="170"/>
      <c r="P142" s="170"/>
      <c r="Q142" s="170"/>
      <c r="R142" s="170"/>
      <c r="S142" s="170"/>
      <c r="T142" s="171"/>
      <c r="AT142" s="166" t="s">
        <v>182</v>
      </c>
      <c r="AU142" s="166" t="s">
        <v>84</v>
      </c>
      <c r="AV142" s="13" t="s">
        <v>79</v>
      </c>
      <c r="AW142" s="13" t="s">
        <v>28</v>
      </c>
      <c r="AX142" s="13" t="s">
        <v>72</v>
      </c>
      <c r="AY142" s="166" t="s">
        <v>166</v>
      </c>
    </row>
    <row r="143" spans="1:65" s="14" customFormat="1">
      <c r="B143" s="172"/>
      <c r="D143" s="165" t="s">
        <v>182</v>
      </c>
      <c r="E143" s="173" t="s">
        <v>1</v>
      </c>
      <c r="F143" s="174" t="s">
        <v>1393</v>
      </c>
      <c r="H143" s="175">
        <v>0.755</v>
      </c>
      <c r="I143" s="176"/>
      <c r="L143" s="172"/>
      <c r="M143" s="177"/>
      <c r="N143" s="178"/>
      <c r="O143" s="178"/>
      <c r="P143" s="178"/>
      <c r="Q143" s="178"/>
      <c r="R143" s="178"/>
      <c r="S143" s="178"/>
      <c r="T143" s="179"/>
      <c r="AT143" s="173" t="s">
        <v>182</v>
      </c>
      <c r="AU143" s="173" t="s">
        <v>84</v>
      </c>
      <c r="AV143" s="14" t="s">
        <v>84</v>
      </c>
      <c r="AW143" s="14" t="s">
        <v>28</v>
      </c>
      <c r="AX143" s="14" t="s">
        <v>79</v>
      </c>
      <c r="AY143" s="173" t="s">
        <v>166</v>
      </c>
    </row>
    <row r="144" spans="1:65" s="2" customFormat="1" ht="21.75" customHeight="1">
      <c r="A144" s="32"/>
      <c r="B144" s="149"/>
      <c r="C144" s="150" t="s">
        <v>206</v>
      </c>
      <c r="D144" s="150" t="s">
        <v>169</v>
      </c>
      <c r="E144" s="151" t="s">
        <v>1394</v>
      </c>
      <c r="F144" s="152" t="s">
        <v>1395</v>
      </c>
      <c r="G144" s="153" t="s">
        <v>180</v>
      </c>
      <c r="H144" s="154">
        <v>0.755</v>
      </c>
      <c r="I144" s="155"/>
      <c r="J144" s="156">
        <f>ROUND(I144*H144,2)</f>
        <v>0</v>
      </c>
      <c r="K144" s="157"/>
      <c r="L144" s="33"/>
      <c r="M144" s="158" t="s">
        <v>1</v>
      </c>
      <c r="N144" s="159" t="s">
        <v>38</v>
      </c>
      <c r="O144" s="58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173</v>
      </c>
      <c r="AT144" s="162" t="s">
        <v>169</v>
      </c>
      <c r="AU144" s="162" t="s">
        <v>84</v>
      </c>
      <c r="AY144" s="17" t="s">
        <v>166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7" t="s">
        <v>84</v>
      </c>
      <c r="BK144" s="163">
        <f>ROUND(I144*H144,2)</f>
        <v>0</v>
      </c>
      <c r="BL144" s="17" t="s">
        <v>173</v>
      </c>
      <c r="BM144" s="162" t="s">
        <v>1396</v>
      </c>
    </row>
    <row r="145" spans="1:65" s="2" customFormat="1" ht="21.75" customHeight="1">
      <c r="A145" s="32"/>
      <c r="B145" s="149"/>
      <c r="C145" s="150" t="s">
        <v>211</v>
      </c>
      <c r="D145" s="150" t="s">
        <v>169</v>
      </c>
      <c r="E145" s="151" t="s">
        <v>1397</v>
      </c>
      <c r="F145" s="152" t="s">
        <v>1398</v>
      </c>
      <c r="G145" s="153" t="s">
        <v>180</v>
      </c>
      <c r="H145" s="154">
        <v>6.7169999999999996</v>
      </c>
      <c r="I145" s="155"/>
      <c r="J145" s="156">
        <f>ROUND(I145*H145,2)</f>
        <v>0</v>
      </c>
      <c r="K145" s="157"/>
      <c r="L145" s="33"/>
      <c r="M145" s="158" t="s">
        <v>1</v>
      </c>
      <c r="N145" s="159" t="s">
        <v>38</v>
      </c>
      <c r="O145" s="58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173</v>
      </c>
      <c r="AT145" s="162" t="s">
        <v>169</v>
      </c>
      <c r="AU145" s="162" t="s">
        <v>84</v>
      </c>
      <c r="AY145" s="17" t="s">
        <v>166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84</v>
      </c>
      <c r="BK145" s="163">
        <f>ROUND(I145*H145,2)</f>
        <v>0</v>
      </c>
      <c r="BL145" s="17" t="s">
        <v>173</v>
      </c>
      <c r="BM145" s="162" t="s">
        <v>1399</v>
      </c>
    </row>
    <row r="146" spans="1:65" s="13" customFormat="1">
      <c r="B146" s="164"/>
      <c r="D146" s="165" t="s">
        <v>182</v>
      </c>
      <c r="E146" s="166" t="s">
        <v>1</v>
      </c>
      <c r="F146" s="167" t="s">
        <v>1400</v>
      </c>
      <c r="H146" s="166" t="s">
        <v>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66" t="s">
        <v>182</v>
      </c>
      <c r="AU146" s="166" t="s">
        <v>84</v>
      </c>
      <c r="AV146" s="13" t="s">
        <v>79</v>
      </c>
      <c r="AW146" s="13" t="s">
        <v>28</v>
      </c>
      <c r="AX146" s="13" t="s">
        <v>72</v>
      </c>
      <c r="AY146" s="166" t="s">
        <v>166</v>
      </c>
    </row>
    <row r="147" spans="1:65" s="14" customFormat="1">
      <c r="B147" s="172"/>
      <c r="D147" s="165" t="s">
        <v>182</v>
      </c>
      <c r="E147" s="173" t="s">
        <v>1</v>
      </c>
      <c r="F147" s="174" t="s">
        <v>1401</v>
      </c>
      <c r="H147" s="175">
        <v>6.7169999999999996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182</v>
      </c>
      <c r="AU147" s="173" t="s">
        <v>84</v>
      </c>
      <c r="AV147" s="14" t="s">
        <v>84</v>
      </c>
      <c r="AW147" s="14" t="s">
        <v>28</v>
      </c>
      <c r="AX147" s="14" t="s">
        <v>79</v>
      </c>
      <c r="AY147" s="173" t="s">
        <v>166</v>
      </c>
    </row>
    <row r="148" spans="1:65" s="2" customFormat="1" ht="21.75" customHeight="1">
      <c r="A148" s="32"/>
      <c r="B148" s="149"/>
      <c r="C148" s="150" t="s">
        <v>167</v>
      </c>
      <c r="D148" s="150" t="s">
        <v>169</v>
      </c>
      <c r="E148" s="151" t="s">
        <v>1402</v>
      </c>
      <c r="F148" s="152" t="s">
        <v>1403</v>
      </c>
      <c r="G148" s="153" t="s">
        <v>180</v>
      </c>
      <c r="H148" s="154">
        <v>5.4089999999999998</v>
      </c>
      <c r="I148" s="155"/>
      <c r="J148" s="156">
        <f>ROUND(I148*H148,2)</f>
        <v>0</v>
      </c>
      <c r="K148" s="157"/>
      <c r="L148" s="33"/>
      <c r="M148" s="158" t="s">
        <v>1</v>
      </c>
      <c r="N148" s="159" t="s">
        <v>38</v>
      </c>
      <c r="O148" s="58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173</v>
      </c>
      <c r="AT148" s="162" t="s">
        <v>169</v>
      </c>
      <c r="AU148" s="162" t="s">
        <v>84</v>
      </c>
      <c r="AY148" s="17" t="s">
        <v>166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84</v>
      </c>
      <c r="BK148" s="163">
        <f>ROUND(I148*H148,2)</f>
        <v>0</v>
      </c>
      <c r="BL148" s="17" t="s">
        <v>173</v>
      </c>
      <c r="BM148" s="162" t="s">
        <v>1404</v>
      </c>
    </row>
    <row r="149" spans="1:65" s="13" customFormat="1">
      <c r="B149" s="164"/>
      <c r="D149" s="165" t="s">
        <v>182</v>
      </c>
      <c r="E149" s="166" t="s">
        <v>1</v>
      </c>
      <c r="F149" s="167" t="s">
        <v>1400</v>
      </c>
      <c r="H149" s="166" t="s">
        <v>1</v>
      </c>
      <c r="I149" s="168"/>
      <c r="L149" s="164"/>
      <c r="M149" s="169"/>
      <c r="N149" s="170"/>
      <c r="O149" s="170"/>
      <c r="P149" s="170"/>
      <c r="Q149" s="170"/>
      <c r="R149" s="170"/>
      <c r="S149" s="170"/>
      <c r="T149" s="171"/>
      <c r="AT149" s="166" t="s">
        <v>182</v>
      </c>
      <c r="AU149" s="166" t="s">
        <v>84</v>
      </c>
      <c r="AV149" s="13" t="s">
        <v>79</v>
      </c>
      <c r="AW149" s="13" t="s">
        <v>28</v>
      </c>
      <c r="AX149" s="13" t="s">
        <v>72</v>
      </c>
      <c r="AY149" s="166" t="s">
        <v>166</v>
      </c>
    </row>
    <row r="150" spans="1:65" s="14" customFormat="1">
      <c r="B150" s="172"/>
      <c r="D150" s="165" t="s">
        <v>182</v>
      </c>
      <c r="E150" s="173" t="s">
        <v>1</v>
      </c>
      <c r="F150" s="174" t="s">
        <v>1405</v>
      </c>
      <c r="H150" s="175">
        <v>5.4089999999999998</v>
      </c>
      <c r="I150" s="176"/>
      <c r="L150" s="172"/>
      <c r="M150" s="177"/>
      <c r="N150" s="178"/>
      <c r="O150" s="178"/>
      <c r="P150" s="178"/>
      <c r="Q150" s="178"/>
      <c r="R150" s="178"/>
      <c r="S150" s="178"/>
      <c r="T150" s="179"/>
      <c r="AT150" s="173" t="s">
        <v>182</v>
      </c>
      <c r="AU150" s="173" t="s">
        <v>84</v>
      </c>
      <c r="AV150" s="14" t="s">
        <v>84</v>
      </c>
      <c r="AW150" s="14" t="s">
        <v>28</v>
      </c>
      <c r="AX150" s="14" t="s">
        <v>79</v>
      </c>
      <c r="AY150" s="173" t="s">
        <v>166</v>
      </c>
    </row>
    <row r="151" spans="1:65" s="2" customFormat="1" ht="21.75" customHeight="1">
      <c r="A151" s="32"/>
      <c r="B151" s="149"/>
      <c r="C151" s="150" t="s">
        <v>216</v>
      </c>
      <c r="D151" s="150" t="s">
        <v>169</v>
      </c>
      <c r="E151" s="151" t="s">
        <v>1406</v>
      </c>
      <c r="F151" s="152" t="s">
        <v>1407</v>
      </c>
      <c r="G151" s="153" t="s">
        <v>180</v>
      </c>
      <c r="H151" s="154">
        <v>1.3080000000000001</v>
      </c>
      <c r="I151" s="155"/>
      <c r="J151" s="156">
        <f>ROUND(I151*H151,2)</f>
        <v>0</v>
      </c>
      <c r="K151" s="157"/>
      <c r="L151" s="33"/>
      <c r="M151" s="158" t="s">
        <v>1</v>
      </c>
      <c r="N151" s="159" t="s">
        <v>38</v>
      </c>
      <c r="O151" s="58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173</v>
      </c>
      <c r="AT151" s="162" t="s">
        <v>169</v>
      </c>
      <c r="AU151" s="162" t="s">
        <v>84</v>
      </c>
      <c r="AY151" s="17" t="s">
        <v>166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84</v>
      </c>
      <c r="BK151" s="163">
        <f>ROUND(I151*H151,2)</f>
        <v>0</v>
      </c>
      <c r="BL151" s="17" t="s">
        <v>173</v>
      </c>
      <c r="BM151" s="162" t="s">
        <v>1408</v>
      </c>
    </row>
    <row r="152" spans="1:65" s="13" customFormat="1">
      <c r="B152" s="164"/>
      <c r="D152" s="165" t="s">
        <v>182</v>
      </c>
      <c r="E152" s="166" t="s">
        <v>1</v>
      </c>
      <c r="F152" s="167" t="s">
        <v>1409</v>
      </c>
      <c r="H152" s="166" t="s">
        <v>1</v>
      </c>
      <c r="I152" s="168"/>
      <c r="L152" s="164"/>
      <c r="M152" s="169"/>
      <c r="N152" s="170"/>
      <c r="O152" s="170"/>
      <c r="P152" s="170"/>
      <c r="Q152" s="170"/>
      <c r="R152" s="170"/>
      <c r="S152" s="170"/>
      <c r="T152" s="171"/>
      <c r="AT152" s="166" t="s">
        <v>182</v>
      </c>
      <c r="AU152" s="166" t="s">
        <v>84</v>
      </c>
      <c r="AV152" s="13" t="s">
        <v>79</v>
      </c>
      <c r="AW152" s="13" t="s">
        <v>28</v>
      </c>
      <c r="AX152" s="13" t="s">
        <v>72</v>
      </c>
      <c r="AY152" s="166" t="s">
        <v>166</v>
      </c>
    </row>
    <row r="153" spans="1:65" s="14" customFormat="1">
      <c r="B153" s="172"/>
      <c r="D153" s="165" t="s">
        <v>182</v>
      </c>
      <c r="E153" s="173" t="s">
        <v>1</v>
      </c>
      <c r="F153" s="174" t="s">
        <v>1410</v>
      </c>
      <c r="H153" s="175">
        <v>1.3080000000000001</v>
      </c>
      <c r="I153" s="176"/>
      <c r="L153" s="172"/>
      <c r="M153" s="177"/>
      <c r="N153" s="178"/>
      <c r="O153" s="178"/>
      <c r="P153" s="178"/>
      <c r="Q153" s="178"/>
      <c r="R153" s="178"/>
      <c r="S153" s="178"/>
      <c r="T153" s="179"/>
      <c r="AT153" s="173" t="s">
        <v>182</v>
      </c>
      <c r="AU153" s="173" t="s">
        <v>84</v>
      </c>
      <c r="AV153" s="14" t="s">
        <v>84</v>
      </c>
      <c r="AW153" s="14" t="s">
        <v>28</v>
      </c>
      <c r="AX153" s="14" t="s">
        <v>79</v>
      </c>
      <c r="AY153" s="173" t="s">
        <v>166</v>
      </c>
    </row>
    <row r="154" spans="1:65" s="2" customFormat="1" ht="21.75" customHeight="1">
      <c r="A154" s="32"/>
      <c r="B154" s="149"/>
      <c r="C154" s="150" t="s">
        <v>225</v>
      </c>
      <c r="D154" s="150" t="s">
        <v>169</v>
      </c>
      <c r="E154" s="151" t="s">
        <v>1411</v>
      </c>
      <c r="F154" s="152" t="s">
        <v>1412</v>
      </c>
      <c r="G154" s="153" t="s">
        <v>172</v>
      </c>
      <c r="H154" s="154">
        <v>4.3380000000000001</v>
      </c>
      <c r="I154" s="155"/>
      <c r="J154" s="156">
        <f>ROUND(I154*H154,2)</f>
        <v>0</v>
      </c>
      <c r="K154" s="157"/>
      <c r="L154" s="33"/>
      <c r="M154" s="158" t="s">
        <v>1</v>
      </c>
      <c r="N154" s="159" t="s">
        <v>38</v>
      </c>
      <c r="O154" s="58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173</v>
      </c>
      <c r="AT154" s="162" t="s">
        <v>169</v>
      </c>
      <c r="AU154" s="162" t="s">
        <v>84</v>
      </c>
      <c r="AY154" s="17" t="s">
        <v>166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84</v>
      </c>
      <c r="BK154" s="163">
        <f>ROUND(I154*H154,2)</f>
        <v>0</v>
      </c>
      <c r="BL154" s="17" t="s">
        <v>173</v>
      </c>
      <c r="BM154" s="162" t="s">
        <v>1413</v>
      </c>
    </row>
    <row r="155" spans="1:65" s="13" customFormat="1">
      <c r="B155" s="164"/>
      <c r="D155" s="165" t="s">
        <v>182</v>
      </c>
      <c r="E155" s="166" t="s">
        <v>1</v>
      </c>
      <c r="F155" s="167" t="s">
        <v>1414</v>
      </c>
      <c r="H155" s="166" t="s">
        <v>1</v>
      </c>
      <c r="I155" s="168"/>
      <c r="L155" s="164"/>
      <c r="M155" s="169"/>
      <c r="N155" s="170"/>
      <c r="O155" s="170"/>
      <c r="P155" s="170"/>
      <c r="Q155" s="170"/>
      <c r="R155" s="170"/>
      <c r="S155" s="170"/>
      <c r="T155" s="171"/>
      <c r="AT155" s="166" t="s">
        <v>182</v>
      </c>
      <c r="AU155" s="166" t="s">
        <v>84</v>
      </c>
      <c r="AV155" s="13" t="s">
        <v>79</v>
      </c>
      <c r="AW155" s="13" t="s">
        <v>28</v>
      </c>
      <c r="AX155" s="13" t="s">
        <v>72</v>
      </c>
      <c r="AY155" s="166" t="s">
        <v>166</v>
      </c>
    </row>
    <row r="156" spans="1:65" s="14" customFormat="1">
      <c r="B156" s="172"/>
      <c r="D156" s="165" t="s">
        <v>182</v>
      </c>
      <c r="E156" s="173" t="s">
        <v>1</v>
      </c>
      <c r="F156" s="174" t="s">
        <v>1415</v>
      </c>
      <c r="H156" s="175">
        <v>4.3380000000000001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182</v>
      </c>
      <c r="AU156" s="173" t="s">
        <v>84</v>
      </c>
      <c r="AV156" s="14" t="s">
        <v>84</v>
      </c>
      <c r="AW156" s="14" t="s">
        <v>28</v>
      </c>
      <c r="AX156" s="14" t="s">
        <v>79</v>
      </c>
      <c r="AY156" s="173" t="s">
        <v>166</v>
      </c>
    </row>
    <row r="157" spans="1:65" s="12" customFormat="1" ht="22.9" customHeight="1">
      <c r="B157" s="136"/>
      <c r="D157" s="137" t="s">
        <v>71</v>
      </c>
      <c r="E157" s="147" t="s">
        <v>84</v>
      </c>
      <c r="F157" s="147" t="s">
        <v>909</v>
      </c>
      <c r="I157" s="139"/>
      <c r="J157" s="148">
        <f>BK157</f>
        <v>0</v>
      </c>
      <c r="L157" s="136"/>
      <c r="M157" s="141"/>
      <c r="N157" s="142"/>
      <c r="O157" s="142"/>
      <c r="P157" s="143">
        <f>SUM(P158:P169)</f>
        <v>0</v>
      </c>
      <c r="Q157" s="142"/>
      <c r="R157" s="143">
        <f>SUM(R158:R169)</f>
        <v>2.4044980199999997</v>
      </c>
      <c r="S157" s="142"/>
      <c r="T157" s="144">
        <f>SUM(T158:T169)</f>
        <v>0</v>
      </c>
      <c r="AR157" s="137" t="s">
        <v>79</v>
      </c>
      <c r="AT157" s="145" t="s">
        <v>71</v>
      </c>
      <c r="AU157" s="145" t="s">
        <v>79</v>
      </c>
      <c r="AY157" s="137" t="s">
        <v>166</v>
      </c>
      <c r="BK157" s="146">
        <f>SUM(BK158:BK169)</f>
        <v>0</v>
      </c>
    </row>
    <row r="158" spans="1:65" s="2" customFormat="1" ht="16.5" customHeight="1">
      <c r="A158" s="32"/>
      <c r="B158" s="149"/>
      <c r="C158" s="150" t="s">
        <v>230</v>
      </c>
      <c r="D158" s="150" t="s">
        <v>169</v>
      </c>
      <c r="E158" s="151" t="s">
        <v>1416</v>
      </c>
      <c r="F158" s="152" t="s">
        <v>1417</v>
      </c>
      <c r="G158" s="153" t="s">
        <v>180</v>
      </c>
      <c r="H158" s="154">
        <v>0.99299999999999999</v>
      </c>
      <c r="I158" s="155"/>
      <c r="J158" s="156">
        <f>ROUND(I158*H158,2)</f>
        <v>0</v>
      </c>
      <c r="K158" s="157"/>
      <c r="L158" s="33"/>
      <c r="M158" s="158" t="s">
        <v>1</v>
      </c>
      <c r="N158" s="159" t="s">
        <v>38</v>
      </c>
      <c r="O158" s="58"/>
      <c r="P158" s="160">
        <f>O158*H158</f>
        <v>0</v>
      </c>
      <c r="Q158" s="160">
        <v>2.4157199999999999</v>
      </c>
      <c r="R158" s="160">
        <f>Q158*H158</f>
        <v>2.3988099599999999</v>
      </c>
      <c r="S158" s="160">
        <v>0</v>
      </c>
      <c r="T158" s="16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173</v>
      </c>
      <c r="AT158" s="162" t="s">
        <v>169</v>
      </c>
      <c r="AU158" s="162" t="s">
        <v>84</v>
      </c>
      <c r="AY158" s="17" t="s">
        <v>166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84</v>
      </c>
      <c r="BK158" s="163">
        <f>ROUND(I158*H158,2)</f>
        <v>0</v>
      </c>
      <c r="BL158" s="17" t="s">
        <v>173</v>
      </c>
      <c r="BM158" s="162" t="s">
        <v>1418</v>
      </c>
    </row>
    <row r="159" spans="1:65" s="13" customFormat="1">
      <c r="B159" s="164"/>
      <c r="D159" s="165" t="s">
        <v>182</v>
      </c>
      <c r="E159" s="166" t="s">
        <v>1</v>
      </c>
      <c r="F159" s="167" t="s">
        <v>1387</v>
      </c>
      <c r="H159" s="166" t="s">
        <v>1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1"/>
      <c r="AT159" s="166" t="s">
        <v>182</v>
      </c>
      <c r="AU159" s="166" t="s">
        <v>84</v>
      </c>
      <c r="AV159" s="13" t="s">
        <v>79</v>
      </c>
      <c r="AW159" s="13" t="s">
        <v>28</v>
      </c>
      <c r="AX159" s="13" t="s">
        <v>72</v>
      </c>
      <c r="AY159" s="166" t="s">
        <v>166</v>
      </c>
    </row>
    <row r="160" spans="1:65" s="14" customFormat="1">
      <c r="B160" s="172"/>
      <c r="D160" s="165" t="s">
        <v>182</v>
      </c>
      <c r="E160" s="173" t="s">
        <v>1</v>
      </c>
      <c r="F160" s="174" t="s">
        <v>1419</v>
      </c>
      <c r="H160" s="175">
        <v>0.99299999999999999</v>
      </c>
      <c r="I160" s="176"/>
      <c r="L160" s="172"/>
      <c r="M160" s="177"/>
      <c r="N160" s="178"/>
      <c r="O160" s="178"/>
      <c r="P160" s="178"/>
      <c r="Q160" s="178"/>
      <c r="R160" s="178"/>
      <c r="S160" s="178"/>
      <c r="T160" s="179"/>
      <c r="AT160" s="173" t="s">
        <v>182</v>
      </c>
      <c r="AU160" s="173" t="s">
        <v>84</v>
      </c>
      <c r="AV160" s="14" t="s">
        <v>84</v>
      </c>
      <c r="AW160" s="14" t="s">
        <v>28</v>
      </c>
      <c r="AX160" s="14" t="s">
        <v>79</v>
      </c>
      <c r="AY160" s="173" t="s">
        <v>166</v>
      </c>
    </row>
    <row r="161" spans="1:65" s="2" customFormat="1" ht="21.75" customHeight="1">
      <c r="A161" s="32"/>
      <c r="B161" s="149"/>
      <c r="C161" s="150" t="s">
        <v>235</v>
      </c>
      <c r="D161" s="150" t="s">
        <v>169</v>
      </c>
      <c r="E161" s="151" t="s">
        <v>915</v>
      </c>
      <c r="F161" s="152" t="s">
        <v>916</v>
      </c>
      <c r="G161" s="153" t="s">
        <v>172</v>
      </c>
      <c r="H161" s="154">
        <v>0.19800000000000001</v>
      </c>
      <c r="I161" s="155"/>
      <c r="J161" s="156">
        <f>ROUND(I161*H161,2)</f>
        <v>0</v>
      </c>
      <c r="K161" s="157"/>
      <c r="L161" s="33"/>
      <c r="M161" s="158" t="s">
        <v>1</v>
      </c>
      <c r="N161" s="159" t="s">
        <v>38</v>
      </c>
      <c r="O161" s="58"/>
      <c r="P161" s="160">
        <f>O161*H161</f>
        <v>0</v>
      </c>
      <c r="Q161" s="160">
        <v>4.0699999999999998E-3</v>
      </c>
      <c r="R161" s="160">
        <f>Q161*H161</f>
        <v>8.0586000000000004E-4</v>
      </c>
      <c r="S161" s="160">
        <v>0</v>
      </c>
      <c r="T161" s="161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2" t="s">
        <v>173</v>
      </c>
      <c r="AT161" s="162" t="s">
        <v>169</v>
      </c>
      <c r="AU161" s="162" t="s">
        <v>84</v>
      </c>
      <c r="AY161" s="17" t="s">
        <v>166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7" t="s">
        <v>84</v>
      </c>
      <c r="BK161" s="163">
        <f>ROUND(I161*H161,2)</f>
        <v>0</v>
      </c>
      <c r="BL161" s="17" t="s">
        <v>173</v>
      </c>
      <c r="BM161" s="162" t="s">
        <v>1420</v>
      </c>
    </row>
    <row r="162" spans="1:65" s="13" customFormat="1">
      <c r="B162" s="164"/>
      <c r="D162" s="165" t="s">
        <v>182</v>
      </c>
      <c r="E162" s="166" t="s">
        <v>1</v>
      </c>
      <c r="F162" s="167" t="s">
        <v>1387</v>
      </c>
      <c r="H162" s="166" t="s">
        <v>1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66" t="s">
        <v>182</v>
      </c>
      <c r="AU162" s="166" t="s">
        <v>84</v>
      </c>
      <c r="AV162" s="13" t="s">
        <v>79</v>
      </c>
      <c r="AW162" s="13" t="s">
        <v>28</v>
      </c>
      <c r="AX162" s="13" t="s">
        <v>72</v>
      </c>
      <c r="AY162" s="166" t="s">
        <v>166</v>
      </c>
    </row>
    <row r="163" spans="1:65" s="14" customFormat="1">
      <c r="B163" s="172"/>
      <c r="D163" s="165" t="s">
        <v>182</v>
      </c>
      <c r="E163" s="173" t="s">
        <v>1</v>
      </c>
      <c r="F163" s="174" t="s">
        <v>1421</v>
      </c>
      <c r="H163" s="175">
        <v>0.19800000000000001</v>
      </c>
      <c r="I163" s="176"/>
      <c r="L163" s="172"/>
      <c r="M163" s="177"/>
      <c r="N163" s="178"/>
      <c r="O163" s="178"/>
      <c r="P163" s="178"/>
      <c r="Q163" s="178"/>
      <c r="R163" s="178"/>
      <c r="S163" s="178"/>
      <c r="T163" s="179"/>
      <c r="AT163" s="173" t="s">
        <v>182</v>
      </c>
      <c r="AU163" s="173" t="s">
        <v>84</v>
      </c>
      <c r="AV163" s="14" t="s">
        <v>84</v>
      </c>
      <c r="AW163" s="14" t="s">
        <v>28</v>
      </c>
      <c r="AX163" s="14" t="s">
        <v>79</v>
      </c>
      <c r="AY163" s="173" t="s">
        <v>166</v>
      </c>
    </row>
    <row r="164" spans="1:65" s="2" customFormat="1" ht="21.75" customHeight="1">
      <c r="A164" s="32"/>
      <c r="B164" s="149"/>
      <c r="C164" s="150" t="s">
        <v>242</v>
      </c>
      <c r="D164" s="150" t="s">
        <v>169</v>
      </c>
      <c r="E164" s="151" t="s">
        <v>919</v>
      </c>
      <c r="F164" s="152" t="s">
        <v>920</v>
      </c>
      <c r="G164" s="153" t="s">
        <v>172</v>
      </c>
      <c r="H164" s="154">
        <v>0.19800000000000001</v>
      </c>
      <c r="I164" s="155"/>
      <c r="J164" s="156">
        <f>ROUND(I164*H164,2)</f>
        <v>0</v>
      </c>
      <c r="K164" s="157"/>
      <c r="L164" s="33"/>
      <c r="M164" s="158" t="s">
        <v>1</v>
      </c>
      <c r="N164" s="159" t="s">
        <v>38</v>
      </c>
      <c r="O164" s="58"/>
      <c r="P164" s="160">
        <f>O164*H164</f>
        <v>0</v>
      </c>
      <c r="Q164" s="160">
        <v>0</v>
      </c>
      <c r="R164" s="160">
        <f>Q164*H164</f>
        <v>0</v>
      </c>
      <c r="S164" s="160">
        <v>0</v>
      </c>
      <c r="T164" s="161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173</v>
      </c>
      <c r="AT164" s="162" t="s">
        <v>169</v>
      </c>
      <c r="AU164" s="162" t="s">
        <v>84</v>
      </c>
      <c r="AY164" s="17" t="s">
        <v>166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7" t="s">
        <v>84</v>
      </c>
      <c r="BK164" s="163">
        <f>ROUND(I164*H164,2)</f>
        <v>0</v>
      </c>
      <c r="BL164" s="17" t="s">
        <v>173</v>
      </c>
      <c r="BM164" s="162" t="s">
        <v>1422</v>
      </c>
    </row>
    <row r="165" spans="1:65" s="2" customFormat="1" ht="21.75" customHeight="1">
      <c r="A165" s="32"/>
      <c r="B165" s="149"/>
      <c r="C165" s="150" t="s">
        <v>247</v>
      </c>
      <c r="D165" s="150" t="s">
        <v>169</v>
      </c>
      <c r="E165" s="151" t="s">
        <v>1423</v>
      </c>
      <c r="F165" s="152" t="s">
        <v>1424</v>
      </c>
      <c r="G165" s="153" t="s">
        <v>172</v>
      </c>
      <c r="H165" s="154">
        <v>14.53</v>
      </c>
      <c r="I165" s="155"/>
      <c r="J165" s="156">
        <f>ROUND(I165*H165,2)</f>
        <v>0</v>
      </c>
      <c r="K165" s="157"/>
      <c r="L165" s="33"/>
      <c r="M165" s="158" t="s">
        <v>1</v>
      </c>
      <c r="N165" s="159" t="s">
        <v>38</v>
      </c>
      <c r="O165" s="58"/>
      <c r="P165" s="160">
        <f>O165*H165</f>
        <v>0</v>
      </c>
      <c r="Q165" s="160">
        <v>3.0000000000000001E-5</v>
      </c>
      <c r="R165" s="160">
        <f>Q165*H165</f>
        <v>4.3589999999999997E-4</v>
      </c>
      <c r="S165" s="160">
        <v>0</v>
      </c>
      <c r="T165" s="16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173</v>
      </c>
      <c r="AT165" s="162" t="s">
        <v>169</v>
      </c>
      <c r="AU165" s="162" t="s">
        <v>84</v>
      </c>
      <c r="AY165" s="17" t="s">
        <v>166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7" t="s">
        <v>84</v>
      </c>
      <c r="BK165" s="163">
        <f>ROUND(I165*H165,2)</f>
        <v>0</v>
      </c>
      <c r="BL165" s="17" t="s">
        <v>173</v>
      </c>
      <c r="BM165" s="162" t="s">
        <v>1425</v>
      </c>
    </row>
    <row r="166" spans="1:65" s="13" customFormat="1">
      <c r="B166" s="164"/>
      <c r="D166" s="165" t="s">
        <v>182</v>
      </c>
      <c r="E166" s="166" t="s">
        <v>1</v>
      </c>
      <c r="F166" s="167" t="s">
        <v>1426</v>
      </c>
      <c r="H166" s="166" t="s">
        <v>1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6" t="s">
        <v>182</v>
      </c>
      <c r="AU166" s="166" t="s">
        <v>84</v>
      </c>
      <c r="AV166" s="13" t="s">
        <v>79</v>
      </c>
      <c r="AW166" s="13" t="s">
        <v>28</v>
      </c>
      <c r="AX166" s="13" t="s">
        <v>72</v>
      </c>
      <c r="AY166" s="166" t="s">
        <v>166</v>
      </c>
    </row>
    <row r="167" spans="1:65" s="14" customFormat="1">
      <c r="B167" s="172"/>
      <c r="D167" s="165" t="s">
        <v>182</v>
      </c>
      <c r="E167" s="173" t="s">
        <v>1</v>
      </c>
      <c r="F167" s="174" t="s">
        <v>1427</v>
      </c>
      <c r="H167" s="175">
        <v>14.53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182</v>
      </c>
      <c r="AU167" s="173" t="s">
        <v>84</v>
      </c>
      <c r="AV167" s="14" t="s">
        <v>84</v>
      </c>
      <c r="AW167" s="14" t="s">
        <v>28</v>
      </c>
      <c r="AX167" s="14" t="s">
        <v>79</v>
      </c>
      <c r="AY167" s="173" t="s">
        <v>166</v>
      </c>
    </row>
    <row r="168" spans="1:65" s="2" customFormat="1" ht="16.5" customHeight="1">
      <c r="A168" s="32"/>
      <c r="B168" s="149"/>
      <c r="C168" s="191" t="s">
        <v>253</v>
      </c>
      <c r="D168" s="191" t="s">
        <v>463</v>
      </c>
      <c r="E168" s="192" t="s">
        <v>1428</v>
      </c>
      <c r="F168" s="193" t="s">
        <v>1429</v>
      </c>
      <c r="G168" s="194" t="s">
        <v>172</v>
      </c>
      <c r="H168" s="195">
        <v>14.821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38</v>
      </c>
      <c r="O168" s="58"/>
      <c r="P168" s="160">
        <f>O168*H168</f>
        <v>0</v>
      </c>
      <c r="Q168" s="160">
        <v>2.9999999999999997E-4</v>
      </c>
      <c r="R168" s="160">
        <f>Q168*H168</f>
        <v>4.4462999999999994E-3</v>
      </c>
      <c r="S168" s="160">
        <v>0</v>
      </c>
      <c r="T168" s="161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211</v>
      </c>
      <c r="AT168" s="162" t="s">
        <v>463</v>
      </c>
      <c r="AU168" s="162" t="s">
        <v>84</v>
      </c>
      <c r="AY168" s="17" t="s">
        <v>166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7" t="s">
        <v>84</v>
      </c>
      <c r="BK168" s="163">
        <f>ROUND(I168*H168,2)</f>
        <v>0</v>
      </c>
      <c r="BL168" s="17" t="s">
        <v>173</v>
      </c>
      <c r="BM168" s="162" t="s">
        <v>1430</v>
      </c>
    </row>
    <row r="169" spans="1:65" s="14" customFormat="1">
      <c r="B169" s="172"/>
      <c r="D169" s="165" t="s">
        <v>182</v>
      </c>
      <c r="F169" s="174" t="s">
        <v>1431</v>
      </c>
      <c r="H169" s="175">
        <v>14.821</v>
      </c>
      <c r="I169" s="176"/>
      <c r="L169" s="172"/>
      <c r="M169" s="177"/>
      <c r="N169" s="178"/>
      <c r="O169" s="178"/>
      <c r="P169" s="178"/>
      <c r="Q169" s="178"/>
      <c r="R169" s="178"/>
      <c r="S169" s="178"/>
      <c r="T169" s="179"/>
      <c r="AT169" s="173" t="s">
        <v>182</v>
      </c>
      <c r="AU169" s="173" t="s">
        <v>84</v>
      </c>
      <c r="AV169" s="14" t="s">
        <v>84</v>
      </c>
      <c r="AW169" s="14" t="s">
        <v>3</v>
      </c>
      <c r="AX169" s="14" t="s">
        <v>79</v>
      </c>
      <c r="AY169" s="173" t="s">
        <v>166</v>
      </c>
    </row>
    <row r="170" spans="1:65" s="12" customFormat="1" ht="22.9" customHeight="1">
      <c r="B170" s="136"/>
      <c r="D170" s="137" t="s">
        <v>71</v>
      </c>
      <c r="E170" s="147" t="s">
        <v>195</v>
      </c>
      <c r="F170" s="147" t="s">
        <v>1432</v>
      </c>
      <c r="I170" s="139"/>
      <c r="J170" s="148">
        <f>BK170</f>
        <v>0</v>
      </c>
      <c r="L170" s="136"/>
      <c r="M170" s="141"/>
      <c r="N170" s="142"/>
      <c r="O170" s="142"/>
      <c r="P170" s="143">
        <f>SUM(P171:P182)</f>
        <v>0</v>
      </c>
      <c r="Q170" s="142"/>
      <c r="R170" s="143">
        <f>SUM(R171:R182)</f>
        <v>2.5336880685000001</v>
      </c>
      <c r="S170" s="142"/>
      <c r="T170" s="144">
        <f>SUM(T171:T182)</f>
        <v>0</v>
      </c>
      <c r="AR170" s="137" t="s">
        <v>79</v>
      </c>
      <c r="AT170" s="145" t="s">
        <v>71</v>
      </c>
      <c r="AU170" s="145" t="s">
        <v>79</v>
      </c>
      <c r="AY170" s="137" t="s">
        <v>166</v>
      </c>
      <c r="BK170" s="146">
        <f>SUM(BK171:BK182)</f>
        <v>0</v>
      </c>
    </row>
    <row r="171" spans="1:65" s="2" customFormat="1" ht="21.75" customHeight="1">
      <c r="A171" s="32"/>
      <c r="B171" s="149"/>
      <c r="C171" s="150" t="s">
        <v>258</v>
      </c>
      <c r="D171" s="150" t="s">
        <v>169</v>
      </c>
      <c r="E171" s="151" t="s">
        <v>1433</v>
      </c>
      <c r="F171" s="152" t="s">
        <v>1434</v>
      </c>
      <c r="G171" s="153" t="s">
        <v>172</v>
      </c>
      <c r="H171" s="154">
        <v>4.3380000000000001</v>
      </c>
      <c r="I171" s="155"/>
      <c r="J171" s="156">
        <f>ROUND(I171*H171,2)</f>
        <v>0</v>
      </c>
      <c r="K171" s="157"/>
      <c r="L171" s="33"/>
      <c r="M171" s="158" t="s">
        <v>1</v>
      </c>
      <c r="N171" s="159" t="s">
        <v>38</v>
      </c>
      <c r="O171" s="58"/>
      <c r="P171" s="160">
        <f>O171*H171</f>
        <v>0</v>
      </c>
      <c r="Q171" s="160">
        <v>0.22542000000000001</v>
      </c>
      <c r="R171" s="160">
        <f>Q171*H171</f>
        <v>0.9778719600000001</v>
      </c>
      <c r="S171" s="160">
        <v>0</v>
      </c>
      <c r="T171" s="161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173</v>
      </c>
      <c r="AT171" s="162" t="s">
        <v>169</v>
      </c>
      <c r="AU171" s="162" t="s">
        <v>84</v>
      </c>
      <c r="AY171" s="17" t="s">
        <v>166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7" t="s">
        <v>84</v>
      </c>
      <c r="BK171" s="163">
        <f>ROUND(I171*H171,2)</f>
        <v>0</v>
      </c>
      <c r="BL171" s="17" t="s">
        <v>173</v>
      </c>
      <c r="BM171" s="162" t="s">
        <v>1435</v>
      </c>
    </row>
    <row r="172" spans="1:65" s="13" customFormat="1">
      <c r="B172" s="164"/>
      <c r="D172" s="165" t="s">
        <v>182</v>
      </c>
      <c r="E172" s="166" t="s">
        <v>1</v>
      </c>
      <c r="F172" s="167" t="s">
        <v>1414</v>
      </c>
      <c r="H172" s="166" t="s">
        <v>1</v>
      </c>
      <c r="I172" s="168"/>
      <c r="L172" s="164"/>
      <c r="M172" s="169"/>
      <c r="N172" s="170"/>
      <c r="O172" s="170"/>
      <c r="P172" s="170"/>
      <c r="Q172" s="170"/>
      <c r="R172" s="170"/>
      <c r="S172" s="170"/>
      <c r="T172" s="171"/>
      <c r="AT172" s="166" t="s">
        <v>182</v>
      </c>
      <c r="AU172" s="166" t="s">
        <v>84</v>
      </c>
      <c r="AV172" s="13" t="s">
        <v>79</v>
      </c>
      <c r="AW172" s="13" t="s">
        <v>28</v>
      </c>
      <c r="AX172" s="13" t="s">
        <v>72</v>
      </c>
      <c r="AY172" s="166" t="s">
        <v>166</v>
      </c>
    </row>
    <row r="173" spans="1:65" s="14" customFormat="1">
      <c r="B173" s="172"/>
      <c r="D173" s="165" t="s">
        <v>182</v>
      </c>
      <c r="E173" s="173" t="s">
        <v>1</v>
      </c>
      <c r="F173" s="174" t="s">
        <v>1415</v>
      </c>
      <c r="H173" s="175">
        <v>4.3380000000000001</v>
      </c>
      <c r="I173" s="176"/>
      <c r="L173" s="172"/>
      <c r="M173" s="177"/>
      <c r="N173" s="178"/>
      <c r="O173" s="178"/>
      <c r="P173" s="178"/>
      <c r="Q173" s="178"/>
      <c r="R173" s="178"/>
      <c r="S173" s="178"/>
      <c r="T173" s="179"/>
      <c r="AT173" s="173" t="s">
        <v>182</v>
      </c>
      <c r="AU173" s="173" t="s">
        <v>84</v>
      </c>
      <c r="AV173" s="14" t="s">
        <v>84</v>
      </c>
      <c r="AW173" s="14" t="s">
        <v>28</v>
      </c>
      <c r="AX173" s="14" t="s">
        <v>79</v>
      </c>
      <c r="AY173" s="173" t="s">
        <v>166</v>
      </c>
    </row>
    <row r="174" spans="1:65" s="2" customFormat="1" ht="21.75" customHeight="1">
      <c r="A174" s="32"/>
      <c r="B174" s="149"/>
      <c r="C174" s="150" t="s">
        <v>265</v>
      </c>
      <c r="D174" s="150" t="s">
        <v>169</v>
      </c>
      <c r="E174" s="151" t="s">
        <v>1436</v>
      </c>
      <c r="F174" s="152" t="s">
        <v>1437</v>
      </c>
      <c r="G174" s="153" t="s">
        <v>172</v>
      </c>
      <c r="H174" s="154">
        <v>4.3380000000000001</v>
      </c>
      <c r="I174" s="155"/>
      <c r="J174" s="156">
        <f>ROUND(I174*H174,2)</f>
        <v>0</v>
      </c>
      <c r="K174" s="157"/>
      <c r="L174" s="33"/>
      <c r="M174" s="158" t="s">
        <v>1</v>
      </c>
      <c r="N174" s="159" t="s">
        <v>38</v>
      </c>
      <c r="O174" s="58"/>
      <c r="P174" s="160">
        <f>O174*H174</f>
        <v>0</v>
      </c>
      <c r="Q174" s="160">
        <v>0.22847824999999999</v>
      </c>
      <c r="R174" s="160">
        <f>Q174*H174</f>
        <v>0.9911386485</v>
      </c>
      <c r="S174" s="160">
        <v>0</v>
      </c>
      <c r="T174" s="16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173</v>
      </c>
      <c r="AT174" s="162" t="s">
        <v>169</v>
      </c>
      <c r="AU174" s="162" t="s">
        <v>84</v>
      </c>
      <c r="AY174" s="17" t="s">
        <v>166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7" t="s">
        <v>84</v>
      </c>
      <c r="BK174" s="163">
        <f>ROUND(I174*H174,2)</f>
        <v>0</v>
      </c>
      <c r="BL174" s="17" t="s">
        <v>173</v>
      </c>
      <c r="BM174" s="162" t="s">
        <v>1438</v>
      </c>
    </row>
    <row r="175" spans="1:65" s="13" customFormat="1">
      <c r="B175" s="164"/>
      <c r="D175" s="165" t="s">
        <v>182</v>
      </c>
      <c r="E175" s="166" t="s">
        <v>1</v>
      </c>
      <c r="F175" s="167" t="s">
        <v>1414</v>
      </c>
      <c r="H175" s="166" t="s">
        <v>1</v>
      </c>
      <c r="I175" s="168"/>
      <c r="L175" s="164"/>
      <c r="M175" s="169"/>
      <c r="N175" s="170"/>
      <c r="O175" s="170"/>
      <c r="P175" s="170"/>
      <c r="Q175" s="170"/>
      <c r="R175" s="170"/>
      <c r="S175" s="170"/>
      <c r="T175" s="171"/>
      <c r="AT175" s="166" t="s">
        <v>182</v>
      </c>
      <c r="AU175" s="166" t="s">
        <v>84</v>
      </c>
      <c r="AV175" s="13" t="s">
        <v>79</v>
      </c>
      <c r="AW175" s="13" t="s">
        <v>28</v>
      </c>
      <c r="AX175" s="13" t="s">
        <v>72</v>
      </c>
      <c r="AY175" s="166" t="s">
        <v>166</v>
      </c>
    </row>
    <row r="176" spans="1:65" s="14" customFormat="1">
      <c r="B176" s="172"/>
      <c r="D176" s="165" t="s">
        <v>182</v>
      </c>
      <c r="E176" s="173" t="s">
        <v>1</v>
      </c>
      <c r="F176" s="174" t="s">
        <v>1415</v>
      </c>
      <c r="H176" s="175">
        <v>4.3380000000000001</v>
      </c>
      <c r="I176" s="176"/>
      <c r="L176" s="172"/>
      <c r="M176" s="177"/>
      <c r="N176" s="178"/>
      <c r="O176" s="178"/>
      <c r="P176" s="178"/>
      <c r="Q176" s="178"/>
      <c r="R176" s="178"/>
      <c r="S176" s="178"/>
      <c r="T176" s="179"/>
      <c r="AT176" s="173" t="s">
        <v>182</v>
      </c>
      <c r="AU176" s="173" t="s">
        <v>84</v>
      </c>
      <c r="AV176" s="14" t="s">
        <v>84</v>
      </c>
      <c r="AW176" s="14" t="s">
        <v>28</v>
      </c>
      <c r="AX176" s="14" t="s">
        <v>79</v>
      </c>
      <c r="AY176" s="173" t="s">
        <v>166</v>
      </c>
    </row>
    <row r="177" spans="1:65" s="2" customFormat="1" ht="33" customHeight="1">
      <c r="A177" s="32"/>
      <c r="B177" s="149"/>
      <c r="C177" s="150" t="s">
        <v>271</v>
      </c>
      <c r="D177" s="150" t="s">
        <v>169</v>
      </c>
      <c r="E177" s="151" t="s">
        <v>1439</v>
      </c>
      <c r="F177" s="152" t="s">
        <v>1440</v>
      </c>
      <c r="G177" s="153" t="s">
        <v>172</v>
      </c>
      <c r="H177" s="154">
        <v>4.3380000000000001</v>
      </c>
      <c r="I177" s="155"/>
      <c r="J177" s="156">
        <f>ROUND(I177*H177,2)</f>
        <v>0</v>
      </c>
      <c r="K177" s="157"/>
      <c r="L177" s="33"/>
      <c r="M177" s="158" t="s">
        <v>1</v>
      </c>
      <c r="N177" s="159" t="s">
        <v>38</v>
      </c>
      <c r="O177" s="58"/>
      <c r="P177" s="160">
        <f>O177*H177</f>
        <v>0</v>
      </c>
      <c r="Q177" s="160">
        <v>5.1000000000000004E-4</v>
      </c>
      <c r="R177" s="160">
        <f>Q177*H177</f>
        <v>2.2123800000000003E-3</v>
      </c>
      <c r="S177" s="160">
        <v>0</v>
      </c>
      <c r="T177" s="161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173</v>
      </c>
      <c r="AT177" s="162" t="s">
        <v>169</v>
      </c>
      <c r="AU177" s="162" t="s">
        <v>84</v>
      </c>
      <c r="AY177" s="17" t="s">
        <v>166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7" t="s">
        <v>84</v>
      </c>
      <c r="BK177" s="163">
        <f>ROUND(I177*H177,2)</f>
        <v>0</v>
      </c>
      <c r="BL177" s="17" t="s">
        <v>173</v>
      </c>
      <c r="BM177" s="162" t="s">
        <v>1441</v>
      </c>
    </row>
    <row r="178" spans="1:65" s="13" customFormat="1">
      <c r="B178" s="164"/>
      <c r="D178" s="165" t="s">
        <v>182</v>
      </c>
      <c r="E178" s="166" t="s">
        <v>1</v>
      </c>
      <c r="F178" s="167" t="s">
        <v>1414</v>
      </c>
      <c r="H178" s="166" t="s">
        <v>1</v>
      </c>
      <c r="I178" s="168"/>
      <c r="L178" s="164"/>
      <c r="M178" s="169"/>
      <c r="N178" s="170"/>
      <c r="O178" s="170"/>
      <c r="P178" s="170"/>
      <c r="Q178" s="170"/>
      <c r="R178" s="170"/>
      <c r="S178" s="170"/>
      <c r="T178" s="171"/>
      <c r="AT178" s="166" t="s">
        <v>182</v>
      </c>
      <c r="AU178" s="166" t="s">
        <v>84</v>
      </c>
      <c r="AV178" s="13" t="s">
        <v>79</v>
      </c>
      <c r="AW178" s="13" t="s">
        <v>28</v>
      </c>
      <c r="AX178" s="13" t="s">
        <v>72</v>
      </c>
      <c r="AY178" s="166" t="s">
        <v>166</v>
      </c>
    </row>
    <row r="179" spans="1:65" s="14" customFormat="1">
      <c r="B179" s="172"/>
      <c r="D179" s="165" t="s">
        <v>182</v>
      </c>
      <c r="E179" s="173" t="s">
        <v>1</v>
      </c>
      <c r="F179" s="174" t="s">
        <v>1415</v>
      </c>
      <c r="H179" s="175">
        <v>4.3380000000000001</v>
      </c>
      <c r="I179" s="176"/>
      <c r="L179" s="172"/>
      <c r="M179" s="177"/>
      <c r="N179" s="178"/>
      <c r="O179" s="178"/>
      <c r="P179" s="178"/>
      <c r="Q179" s="178"/>
      <c r="R179" s="178"/>
      <c r="S179" s="178"/>
      <c r="T179" s="179"/>
      <c r="AT179" s="173" t="s">
        <v>182</v>
      </c>
      <c r="AU179" s="173" t="s">
        <v>84</v>
      </c>
      <c r="AV179" s="14" t="s">
        <v>84</v>
      </c>
      <c r="AW179" s="14" t="s">
        <v>28</v>
      </c>
      <c r="AX179" s="14" t="s">
        <v>79</v>
      </c>
      <c r="AY179" s="173" t="s">
        <v>166</v>
      </c>
    </row>
    <row r="180" spans="1:65" s="2" customFormat="1" ht="33" customHeight="1">
      <c r="A180" s="32"/>
      <c r="B180" s="149"/>
      <c r="C180" s="150" t="s">
        <v>7</v>
      </c>
      <c r="D180" s="150" t="s">
        <v>169</v>
      </c>
      <c r="E180" s="151" t="s">
        <v>1442</v>
      </c>
      <c r="F180" s="152" t="s">
        <v>1443</v>
      </c>
      <c r="G180" s="153" t="s">
        <v>172</v>
      </c>
      <c r="H180" s="154">
        <v>4.3380000000000001</v>
      </c>
      <c r="I180" s="155"/>
      <c r="J180" s="156">
        <f>ROUND(I180*H180,2)</f>
        <v>0</v>
      </c>
      <c r="K180" s="157"/>
      <c r="L180" s="33"/>
      <c r="M180" s="158" t="s">
        <v>1</v>
      </c>
      <c r="N180" s="159" t="s">
        <v>38</v>
      </c>
      <c r="O180" s="58"/>
      <c r="P180" s="160">
        <f>O180*H180</f>
        <v>0</v>
      </c>
      <c r="Q180" s="160">
        <v>0.12966</v>
      </c>
      <c r="R180" s="160">
        <f>Q180*H180</f>
        <v>0.56246507999999995</v>
      </c>
      <c r="S180" s="160">
        <v>0</v>
      </c>
      <c r="T180" s="161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173</v>
      </c>
      <c r="AT180" s="162" t="s">
        <v>169</v>
      </c>
      <c r="AU180" s="162" t="s">
        <v>84</v>
      </c>
      <c r="AY180" s="17" t="s">
        <v>166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7" t="s">
        <v>84</v>
      </c>
      <c r="BK180" s="163">
        <f>ROUND(I180*H180,2)</f>
        <v>0</v>
      </c>
      <c r="BL180" s="17" t="s">
        <v>173</v>
      </c>
      <c r="BM180" s="162" t="s">
        <v>1444</v>
      </c>
    </row>
    <row r="181" spans="1:65" s="13" customFormat="1">
      <c r="B181" s="164"/>
      <c r="D181" s="165" t="s">
        <v>182</v>
      </c>
      <c r="E181" s="166" t="s">
        <v>1</v>
      </c>
      <c r="F181" s="167" t="s">
        <v>1414</v>
      </c>
      <c r="H181" s="166" t="s">
        <v>1</v>
      </c>
      <c r="I181" s="168"/>
      <c r="L181" s="164"/>
      <c r="M181" s="169"/>
      <c r="N181" s="170"/>
      <c r="O181" s="170"/>
      <c r="P181" s="170"/>
      <c r="Q181" s="170"/>
      <c r="R181" s="170"/>
      <c r="S181" s="170"/>
      <c r="T181" s="171"/>
      <c r="AT181" s="166" t="s">
        <v>182</v>
      </c>
      <c r="AU181" s="166" t="s">
        <v>84</v>
      </c>
      <c r="AV181" s="13" t="s">
        <v>79</v>
      </c>
      <c r="AW181" s="13" t="s">
        <v>28</v>
      </c>
      <c r="AX181" s="13" t="s">
        <v>72</v>
      </c>
      <c r="AY181" s="166" t="s">
        <v>166</v>
      </c>
    </row>
    <row r="182" spans="1:65" s="14" customFormat="1">
      <c r="B182" s="172"/>
      <c r="D182" s="165" t="s">
        <v>182</v>
      </c>
      <c r="E182" s="173" t="s">
        <v>1</v>
      </c>
      <c r="F182" s="174" t="s">
        <v>1415</v>
      </c>
      <c r="H182" s="175">
        <v>4.3380000000000001</v>
      </c>
      <c r="I182" s="176"/>
      <c r="L182" s="172"/>
      <c r="M182" s="177"/>
      <c r="N182" s="178"/>
      <c r="O182" s="178"/>
      <c r="P182" s="178"/>
      <c r="Q182" s="178"/>
      <c r="R182" s="178"/>
      <c r="S182" s="178"/>
      <c r="T182" s="179"/>
      <c r="AT182" s="173" t="s">
        <v>182</v>
      </c>
      <c r="AU182" s="173" t="s">
        <v>84</v>
      </c>
      <c r="AV182" s="14" t="s">
        <v>84</v>
      </c>
      <c r="AW182" s="14" t="s">
        <v>28</v>
      </c>
      <c r="AX182" s="14" t="s">
        <v>79</v>
      </c>
      <c r="AY182" s="173" t="s">
        <v>166</v>
      </c>
    </row>
    <row r="183" spans="1:65" s="12" customFormat="1" ht="22.9" customHeight="1">
      <c r="B183" s="136"/>
      <c r="D183" s="137" t="s">
        <v>71</v>
      </c>
      <c r="E183" s="147" t="s">
        <v>200</v>
      </c>
      <c r="F183" s="147" t="s">
        <v>515</v>
      </c>
      <c r="I183" s="139"/>
      <c r="J183" s="148">
        <f>BK183</f>
        <v>0</v>
      </c>
      <c r="L183" s="136"/>
      <c r="M183" s="141"/>
      <c r="N183" s="142"/>
      <c r="O183" s="142"/>
      <c r="P183" s="143">
        <f>SUM(P184:P186)</f>
        <v>0</v>
      </c>
      <c r="Q183" s="142"/>
      <c r="R183" s="143">
        <f>SUM(R184:R186)</f>
        <v>2.6691609999999999</v>
      </c>
      <c r="S183" s="142"/>
      <c r="T183" s="144">
        <f>SUM(T184:T186)</f>
        <v>0</v>
      </c>
      <c r="AR183" s="137" t="s">
        <v>79</v>
      </c>
      <c r="AT183" s="145" t="s">
        <v>71</v>
      </c>
      <c r="AU183" s="145" t="s">
        <v>79</v>
      </c>
      <c r="AY183" s="137" t="s">
        <v>166</v>
      </c>
      <c r="BK183" s="146">
        <f>SUM(BK184:BK186)</f>
        <v>0</v>
      </c>
    </row>
    <row r="184" spans="1:65" s="2" customFormat="1" ht="16.5" customHeight="1">
      <c r="A184" s="32"/>
      <c r="B184" s="149"/>
      <c r="C184" s="150" t="s">
        <v>279</v>
      </c>
      <c r="D184" s="150" t="s">
        <v>169</v>
      </c>
      <c r="E184" s="151" t="s">
        <v>1445</v>
      </c>
      <c r="F184" s="152" t="s">
        <v>1446</v>
      </c>
      <c r="G184" s="153" t="s">
        <v>180</v>
      </c>
      <c r="H184" s="154">
        <v>1.4530000000000001</v>
      </c>
      <c r="I184" s="155"/>
      <c r="J184" s="156">
        <f>ROUND(I184*H184,2)</f>
        <v>0</v>
      </c>
      <c r="K184" s="157"/>
      <c r="L184" s="33"/>
      <c r="M184" s="158" t="s">
        <v>1</v>
      </c>
      <c r="N184" s="159" t="s">
        <v>38</v>
      </c>
      <c r="O184" s="58"/>
      <c r="P184" s="160">
        <f>O184*H184</f>
        <v>0</v>
      </c>
      <c r="Q184" s="160">
        <v>1.837</v>
      </c>
      <c r="R184" s="160">
        <f>Q184*H184</f>
        <v>2.6691609999999999</v>
      </c>
      <c r="S184" s="160">
        <v>0</v>
      </c>
      <c r="T184" s="161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173</v>
      </c>
      <c r="AT184" s="162" t="s">
        <v>169</v>
      </c>
      <c r="AU184" s="162" t="s">
        <v>84</v>
      </c>
      <c r="AY184" s="17" t="s">
        <v>166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7" t="s">
        <v>84</v>
      </c>
      <c r="BK184" s="163">
        <f>ROUND(I184*H184,2)</f>
        <v>0</v>
      </c>
      <c r="BL184" s="17" t="s">
        <v>173</v>
      </c>
      <c r="BM184" s="162" t="s">
        <v>1447</v>
      </c>
    </row>
    <row r="185" spans="1:65" s="13" customFormat="1">
      <c r="B185" s="164"/>
      <c r="D185" s="165" t="s">
        <v>182</v>
      </c>
      <c r="E185" s="166" t="s">
        <v>1</v>
      </c>
      <c r="F185" s="167" t="s">
        <v>1400</v>
      </c>
      <c r="H185" s="166" t="s">
        <v>1</v>
      </c>
      <c r="I185" s="168"/>
      <c r="L185" s="164"/>
      <c r="M185" s="169"/>
      <c r="N185" s="170"/>
      <c r="O185" s="170"/>
      <c r="P185" s="170"/>
      <c r="Q185" s="170"/>
      <c r="R185" s="170"/>
      <c r="S185" s="170"/>
      <c r="T185" s="171"/>
      <c r="AT185" s="166" t="s">
        <v>182</v>
      </c>
      <c r="AU185" s="166" t="s">
        <v>84</v>
      </c>
      <c r="AV185" s="13" t="s">
        <v>79</v>
      </c>
      <c r="AW185" s="13" t="s">
        <v>28</v>
      </c>
      <c r="AX185" s="13" t="s">
        <v>72</v>
      </c>
      <c r="AY185" s="166" t="s">
        <v>166</v>
      </c>
    </row>
    <row r="186" spans="1:65" s="14" customFormat="1">
      <c r="B186" s="172"/>
      <c r="D186" s="165" t="s">
        <v>182</v>
      </c>
      <c r="E186" s="173" t="s">
        <v>1</v>
      </c>
      <c r="F186" s="174" t="s">
        <v>1448</v>
      </c>
      <c r="H186" s="175">
        <v>1.4530000000000001</v>
      </c>
      <c r="I186" s="176"/>
      <c r="L186" s="172"/>
      <c r="M186" s="177"/>
      <c r="N186" s="178"/>
      <c r="O186" s="178"/>
      <c r="P186" s="178"/>
      <c r="Q186" s="178"/>
      <c r="R186" s="178"/>
      <c r="S186" s="178"/>
      <c r="T186" s="179"/>
      <c r="AT186" s="173" t="s">
        <v>182</v>
      </c>
      <c r="AU186" s="173" t="s">
        <v>84</v>
      </c>
      <c r="AV186" s="14" t="s">
        <v>84</v>
      </c>
      <c r="AW186" s="14" t="s">
        <v>28</v>
      </c>
      <c r="AX186" s="14" t="s">
        <v>79</v>
      </c>
      <c r="AY186" s="173" t="s">
        <v>166</v>
      </c>
    </row>
    <row r="187" spans="1:65" s="12" customFormat="1" ht="22.9" customHeight="1">
      <c r="B187" s="136"/>
      <c r="D187" s="137" t="s">
        <v>71</v>
      </c>
      <c r="E187" s="147" t="s">
        <v>167</v>
      </c>
      <c r="F187" s="147" t="s">
        <v>168</v>
      </c>
      <c r="I187" s="139"/>
      <c r="J187" s="148">
        <f>BK187</f>
        <v>0</v>
      </c>
      <c r="L187" s="136"/>
      <c r="M187" s="141"/>
      <c r="N187" s="142"/>
      <c r="O187" s="142"/>
      <c r="P187" s="143">
        <f>SUM(P188:P208)</f>
        <v>0</v>
      </c>
      <c r="Q187" s="142"/>
      <c r="R187" s="143">
        <f>SUM(R188:R208)</f>
        <v>4.8396715299999995</v>
      </c>
      <c r="S187" s="142"/>
      <c r="T187" s="144">
        <f>SUM(T188:T208)</f>
        <v>0</v>
      </c>
      <c r="AR187" s="137" t="s">
        <v>79</v>
      </c>
      <c r="AT187" s="145" t="s">
        <v>71</v>
      </c>
      <c r="AU187" s="145" t="s">
        <v>79</v>
      </c>
      <c r="AY187" s="137" t="s">
        <v>166</v>
      </c>
      <c r="BK187" s="146">
        <f>SUM(BK188:BK208)</f>
        <v>0</v>
      </c>
    </row>
    <row r="188" spans="1:65" s="2" customFormat="1" ht="33" customHeight="1">
      <c r="A188" s="32"/>
      <c r="B188" s="149"/>
      <c r="C188" s="150" t="s">
        <v>284</v>
      </c>
      <c r="D188" s="150" t="s">
        <v>169</v>
      </c>
      <c r="E188" s="151" t="s">
        <v>1449</v>
      </c>
      <c r="F188" s="152" t="s">
        <v>1450</v>
      </c>
      <c r="G188" s="153" t="s">
        <v>238</v>
      </c>
      <c r="H188" s="154">
        <v>29.06</v>
      </c>
      <c r="I188" s="155"/>
      <c r="J188" s="156">
        <f>ROUND(I188*H188,2)</f>
        <v>0</v>
      </c>
      <c r="K188" s="157"/>
      <c r="L188" s="33"/>
      <c r="M188" s="158" t="s">
        <v>1</v>
      </c>
      <c r="N188" s="159" t="s">
        <v>38</v>
      </c>
      <c r="O188" s="58"/>
      <c r="P188" s="160">
        <f>O188*H188</f>
        <v>0</v>
      </c>
      <c r="Q188" s="160">
        <v>9.8530000000000006E-2</v>
      </c>
      <c r="R188" s="160">
        <f>Q188*H188</f>
        <v>2.8632818000000002</v>
      </c>
      <c r="S188" s="160">
        <v>0</v>
      </c>
      <c r="T188" s="161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173</v>
      </c>
      <c r="AT188" s="162" t="s">
        <v>169</v>
      </c>
      <c r="AU188" s="162" t="s">
        <v>84</v>
      </c>
      <c r="AY188" s="17" t="s">
        <v>166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7" t="s">
        <v>84</v>
      </c>
      <c r="BK188" s="163">
        <f>ROUND(I188*H188,2)</f>
        <v>0</v>
      </c>
      <c r="BL188" s="17" t="s">
        <v>173</v>
      </c>
      <c r="BM188" s="162" t="s">
        <v>1451</v>
      </c>
    </row>
    <row r="189" spans="1:65" s="13" customFormat="1">
      <c r="B189" s="164"/>
      <c r="D189" s="165" t="s">
        <v>182</v>
      </c>
      <c r="E189" s="166" t="s">
        <v>1</v>
      </c>
      <c r="F189" s="167" t="s">
        <v>1426</v>
      </c>
      <c r="H189" s="166" t="s">
        <v>1</v>
      </c>
      <c r="I189" s="168"/>
      <c r="L189" s="164"/>
      <c r="M189" s="169"/>
      <c r="N189" s="170"/>
      <c r="O189" s="170"/>
      <c r="P189" s="170"/>
      <c r="Q189" s="170"/>
      <c r="R189" s="170"/>
      <c r="S189" s="170"/>
      <c r="T189" s="171"/>
      <c r="AT189" s="166" t="s">
        <v>182</v>
      </c>
      <c r="AU189" s="166" t="s">
        <v>84</v>
      </c>
      <c r="AV189" s="13" t="s">
        <v>79</v>
      </c>
      <c r="AW189" s="13" t="s">
        <v>28</v>
      </c>
      <c r="AX189" s="13" t="s">
        <v>72</v>
      </c>
      <c r="AY189" s="166" t="s">
        <v>166</v>
      </c>
    </row>
    <row r="190" spans="1:65" s="14" customFormat="1">
      <c r="B190" s="172"/>
      <c r="D190" s="165" t="s">
        <v>182</v>
      </c>
      <c r="E190" s="173" t="s">
        <v>1</v>
      </c>
      <c r="F190" s="174" t="s">
        <v>1452</v>
      </c>
      <c r="H190" s="175">
        <v>29.06</v>
      </c>
      <c r="I190" s="176"/>
      <c r="L190" s="172"/>
      <c r="M190" s="177"/>
      <c r="N190" s="178"/>
      <c r="O190" s="178"/>
      <c r="P190" s="178"/>
      <c r="Q190" s="178"/>
      <c r="R190" s="178"/>
      <c r="S190" s="178"/>
      <c r="T190" s="179"/>
      <c r="AT190" s="173" t="s">
        <v>182</v>
      </c>
      <c r="AU190" s="173" t="s">
        <v>84</v>
      </c>
      <c r="AV190" s="14" t="s">
        <v>84</v>
      </c>
      <c r="AW190" s="14" t="s">
        <v>28</v>
      </c>
      <c r="AX190" s="14" t="s">
        <v>79</v>
      </c>
      <c r="AY190" s="173" t="s">
        <v>166</v>
      </c>
    </row>
    <row r="191" spans="1:65" s="2" customFormat="1" ht="21.75" customHeight="1">
      <c r="A191" s="32"/>
      <c r="B191" s="149"/>
      <c r="C191" s="191" t="s">
        <v>288</v>
      </c>
      <c r="D191" s="191" t="s">
        <v>463</v>
      </c>
      <c r="E191" s="192" t="s">
        <v>1453</v>
      </c>
      <c r="F191" s="193" t="s">
        <v>1454</v>
      </c>
      <c r="G191" s="194" t="s">
        <v>203</v>
      </c>
      <c r="H191" s="195">
        <v>29.931999999999999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38</v>
      </c>
      <c r="O191" s="58"/>
      <c r="P191" s="160">
        <f>O191*H191</f>
        <v>0</v>
      </c>
      <c r="Q191" s="160">
        <v>2.3E-2</v>
      </c>
      <c r="R191" s="160">
        <f>Q191*H191</f>
        <v>0.68843599999999994</v>
      </c>
      <c r="S191" s="160">
        <v>0</v>
      </c>
      <c r="T191" s="161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2" t="s">
        <v>211</v>
      </c>
      <c r="AT191" s="162" t="s">
        <v>463</v>
      </c>
      <c r="AU191" s="162" t="s">
        <v>84</v>
      </c>
      <c r="AY191" s="17" t="s">
        <v>166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7" t="s">
        <v>84</v>
      </c>
      <c r="BK191" s="163">
        <f>ROUND(I191*H191,2)</f>
        <v>0</v>
      </c>
      <c r="BL191" s="17" t="s">
        <v>173</v>
      </c>
      <c r="BM191" s="162" t="s">
        <v>1455</v>
      </c>
    </row>
    <row r="192" spans="1:65" s="14" customFormat="1">
      <c r="B192" s="172"/>
      <c r="D192" s="165" t="s">
        <v>182</v>
      </c>
      <c r="F192" s="174" t="s">
        <v>1456</v>
      </c>
      <c r="H192" s="175">
        <v>29.931999999999999</v>
      </c>
      <c r="I192" s="176"/>
      <c r="L192" s="172"/>
      <c r="M192" s="177"/>
      <c r="N192" s="178"/>
      <c r="O192" s="178"/>
      <c r="P192" s="178"/>
      <c r="Q192" s="178"/>
      <c r="R192" s="178"/>
      <c r="S192" s="178"/>
      <c r="T192" s="179"/>
      <c r="AT192" s="173" t="s">
        <v>182</v>
      </c>
      <c r="AU192" s="173" t="s">
        <v>84</v>
      </c>
      <c r="AV192" s="14" t="s">
        <v>84</v>
      </c>
      <c r="AW192" s="14" t="s">
        <v>3</v>
      </c>
      <c r="AX192" s="14" t="s">
        <v>79</v>
      </c>
      <c r="AY192" s="173" t="s">
        <v>166</v>
      </c>
    </row>
    <row r="193" spans="1:65" s="2" customFormat="1" ht="33" customHeight="1">
      <c r="A193" s="32"/>
      <c r="B193" s="149"/>
      <c r="C193" s="150" t="s">
        <v>292</v>
      </c>
      <c r="D193" s="150" t="s">
        <v>169</v>
      </c>
      <c r="E193" s="151" t="s">
        <v>1457</v>
      </c>
      <c r="F193" s="152" t="s">
        <v>1458</v>
      </c>
      <c r="G193" s="153" t="s">
        <v>180</v>
      </c>
      <c r="H193" s="154">
        <v>0.58099999999999996</v>
      </c>
      <c r="I193" s="155"/>
      <c r="J193" s="156">
        <f>ROUND(I193*H193,2)</f>
        <v>0</v>
      </c>
      <c r="K193" s="157"/>
      <c r="L193" s="33"/>
      <c r="M193" s="158" t="s">
        <v>1</v>
      </c>
      <c r="N193" s="159" t="s">
        <v>38</v>
      </c>
      <c r="O193" s="58"/>
      <c r="P193" s="160">
        <f>O193*H193</f>
        <v>0</v>
      </c>
      <c r="Q193" s="160">
        <v>2.2151299999999998</v>
      </c>
      <c r="R193" s="160">
        <f>Q193*H193</f>
        <v>1.2869905299999997</v>
      </c>
      <c r="S193" s="160">
        <v>0</v>
      </c>
      <c r="T193" s="161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2" t="s">
        <v>173</v>
      </c>
      <c r="AT193" s="162" t="s">
        <v>169</v>
      </c>
      <c r="AU193" s="162" t="s">
        <v>84</v>
      </c>
      <c r="AY193" s="17" t="s">
        <v>166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7" t="s">
        <v>84</v>
      </c>
      <c r="BK193" s="163">
        <f>ROUND(I193*H193,2)</f>
        <v>0</v>
      </c>
      <c r="BL193" s="17" t="s">
        <v>173</v>
      </c>
      <c r="BM193" s="162" t="s">
        <v>1459</v>
      </c>
    </row>
    <row r="194" spans="1:65" s="13" customFormat="1">
      <c r="B194" s="164"/>
      <c r="D194" s="165" t="s">
        <v>182</v>
      </c>
      <c r="E194" s="166" t="s">
        <v>1</v>
      </c>
      <c r="F194" s="167" t="s">
        <v>1460</v>
      </c>
      <c r="H194" s="166" t="s">
        <v>1</v>
      </c>
      <c r="I194" s="168"/>
      <c r="L194" s="164"/>
      <c r="M194" s="169"/>
      <c r="N194" s="170"/>
      <c r="O194" s="170"/>
      <c r="P194" s="170"/>
      <c r="Q194" s="170"/>
      <c r="R194" s="170"/>
      <c r="S194" s="170"/>
      <c r="T194" s="171"/>
      <c r="AT194" s="166" t="s">
        <v>182</v>
      </c>
      <c r="AU194" s="166" t="s">
        <v>84</v>
      </c>
      <c r="AV194" s="13" t="s">
        <v>79</v>
      </c>
      <c r="AW194" s="13" t="s">
        <v>28</v>
      </c>
      <c r="AX194" s="13" t="s">
        <v>72</v>
      </c>
      <c r="AY194" s="166" t="s">
        <v>166</v>
      </c>
    </row>
    <row r="195" spans="1:65" s="14" customFormat="1">
      <c r="B195" s="172"/>
      <c r="D195" s="165" t="s">
        <v>182</v>
      </c>
      <c r="E195" s="173" t="s">
        <v>1</v>
      </c>
      <c r="F195" s="174" t="s">
        <v>1461</v>
      </c>
      <c r="H195" s="175">
        <v>0.58099999999999996</v>
      </c>
      <c r="I195" s="176"/>
      <c r="L195" s="172"/>
      <c r="M195" s="177"/>
      <c r="N195" s="178"/>
      <c r="O195" s="178"/>
      <c r="P195" s="178"/>
      <c r="Q195" s="178"/>
      <c r="R195" s="178"/>
      <c r="S195" s="178"/>
      <c r="T195" s="179"/>
      <c r="AT195" s="173" t="s">
        <v>182</v>
      </c>
      <c r="AU195" s="173" t="s">
        <v>84</v>
      </c>
      <c r="AV195" s="14" t="s">
        <v>84</v>
      </c>
      <c r="AW195" s="14" t="s">
        <v>28</v>
      </c>
      <c r="AX195" s="14" t="s">
        <v>79</v>
      </c>
      <c r="AY195" s="173" t="s">
        <v>166</v>
      </c>
    </row>
    <row r="196" spans="1:65" s="2" customFormat="1" ht="21.75" customHeight="1">
      <c r="A196" s="32"/>
      <c r="B196" s="149"/>
      <c r="C196" s="150" t="s">
        <v>298</v>
      </c>
      <c r="D196" s="150" t="s">
        <v>169</v>
      </c>
      <c r="E196" s="151" t="s">
        <v>1462</v>
      </c>
      <c r="F196" s="152" t="s">
        <v>1463</v>
      </c>
      <c r="G196" s="153" t="s">
        <v>238</v>
      </c>
      <c r="H196" s="154">
        <v>7.23</v>
      </c>
      <c r="I196" s="155"/>
      <c r="J196" s="156">
        <f>ROUND(I196*H196,2)</f>
        <v>0</v>
      </c>
      <c r="K196" s="157"/>
      <c r="L196" s="33"/>
      <c r="M196" s="158" t="s">
        <v>1</v>
      </c>
      <c r="N196" s="159" t="s">
        <v>38</v>
      </c>
      <c r="O196" s="58"/>
      <c r="P196" s="160">
        <f>O196*H196</f>
        <v>0</v>
      </c>
      <c r="Q196" s="160">
        <v>0</v>
      </c>
      <c r="R196" s="160">
        <f>Q196*H196</f>
        <v>0</v>
      </c>
      <c r="S196" s="160">
        <v>0</v>
      </c>
      <c r="T196" s="16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2" t="s">
        <v>173</v>
      </c>
      <c r="AT196" s="162" t="s">
        <v>169</v>
      </c>
      <c r="AU196" s="162" t="s">
        <v>84</v>
      </c>
      <c r="AY196" s="17" t="s">
        <v>166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7" t="s">
        <v>84</v>
      </c>
      <c r="BK196" s="163">
        <f>ROUND(I196*H196,2)</f>
        <v>0</v>
      </c>
      <c r="BL196" s="17" t="s">
        <v>173</v>
      </c>
      <c r="BM196" s="162" t="s">
        <v>1464</v>
      </c>
    </row>
    <row r="197" spans="1:65" s="13" customFormat="1">
      <c r="B197" s="164"/>
      <c r="D197" s="165" t="s">
        <v>182</v>
      </c>
      <c r="E197" s="166" t="s">
        <v>1</v>
      </c>
      <c r="F197" s="167" t="s">
        <v>1375</v>
      </c>
      <c r="H197" s="166" t="s">
        <v>1</v>
      </c>
      <c r="I197" s="168"/>
      <c r="L197" s="164"/>
      <c r="M197" s="169"/>
      <c r="N197" s="170"/>
      <c r="O197" s="170"/>
      <c r="P197" s="170"/>
      <c r="Q197" s="170"/>
      <c r="R197" s="170"/>
      <c r="S197" s="170"/>
      <c r="T197" s="171"/>
      <c r="AT197" s="166" t="s">
        <v>182</v>
      </c>
      <c r="AU197" s="166" t="s">
        <v>84</v>
      </c>
      <c r="AV197" s="13" t="s">
        <v>79</v>
      </c>
      <c r="AW197" s="13" t="s">
        <v>28</v>
      </c>
      <c r="AX197" s="13" t="s">
        <v>72</v>
      </c>
      <c r="AY197" s="166" t="s">
        <v>166</v>
      </c>
    </row>
    <row r="198" spans="1:65" s="14" customFormat="1">
      <c r="B198" s="172"/>
      <c r="D198" s="165" t="s">
        <v>182</v>
      </c>
      <c r="E198" s="173" t="s">
        <v>1</v>
      </c>
      <c r="F198" s="174" t="s">
        <v>1465</v>
      </c>
      <c r="H198" s="175">
        <v>7.23</v>
      </c>
      <c r="I198" s="176"/>
      <c r="L198" s="172"/>
      <c r="M198" s="177"/>
      <c r="N198" s="178"/>
      <c r="O198" s="178"/>
      <c r="P198" s="178"/>
      <c r="Q198" s="178"/>
      <c r="R198" s="178"/>
      <c r="S198" s="178"/>
      <c r="T198" s="179"/>
      <c r="AT198" s="173" t="s">
        <v>182</v>
      </c>
      <c r="AU198" s="173" t="s">
        <v>84</v>
      </c>
      <c r="AV198" s="14" t="s">
        <v>84</v>
      </c>
      <c r="AW198" s="14" t="s">
        <v>28</v>
      </c>
      <c r="AX198" s="14" t="s">
        <v>79</v>
      </c>
      <c r="AY198" s="173" t="s">
        <v>166</v>
      </c>
    </row>
    <row r="199" spans="1:65" s="2" customFormat="1" ht="21.75" customHeight="1">
      <c r="A199" s="32"/>
      <c r="B199" s="149"/>
      <c r="C199" s="150" t="s">
        <v>306</v>
      </c>
      <c r="D199" s="150" t="s">
        <v>169</v>
      </c>
      <c r="E199" s="151" t="s">
        <v>1466</v>
      </c>
      <c r="F199" s="152" t="s">
        <v>1467</v>
      </c>
      <c r="G199" s="153" t="s">
        <v>238</v>
      </c>
      <c r="H199" s="154">
        <v>12.04</v>
      </c>
      <c r="I199" s="155"/>
      <c r="J199" s="156">
        <f>ROUND(I199*H199,2)</f>
        <v>0</v>
      </c>
      <c r="K199" s="157"/>
      <c r="L199" s="33"/>
      <c r="M199" s="158" t="s">
        <v>1</v>
      </c>
      <c r="N199" s="159" t="s">
        <v>38</v>
      </c>
      <c r="O199" s="58"/>
      <c r="P199" s="160">
        <f>O199*H199</f>
        <v>0</v>
      </c>
      <c r="Q199" s="160">
        <v>8.0000000000000007E-5</v>
      </c>
      <c r="R199" s="160">
        <f>Q199*H199</f>
        <v>9.6319999999999999E-4</v>
      </c>
      <c r="S199" s="160">
        <v>0</v>
      </c>
      <c r="T199" s="161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2" t="s">
        <v>173</v>
      </c>
      <c r="AT199" s="162" t="s">
        <v>169</v>
      </c>
      <c r="AU199" s="162" t="s">
        <v>84</v>
      </c>
      <c r="AY199" s="17" t="s">
        <v>166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7" t="s">
        <v>84</v>
      </c>
      <c r="BK199" s="163">
        <f>ROUND(I199*H199,2)</f>
        <v>0</v>
      </c>
      <c r="BL199" s="17" t="s">
        <v>173</v>
      </c>
      <c r="BM199" s="162" t="s">
        <v>1468</v>
      </c>
    </row>
    <row r="200" spans="1:65" s="13" customFormat="1">
      <c r="B200" s="164"/>
      <c r="D200" s="165" t="s">
        <v>182</v>
      </c>
      <c r="E200" s="166" t="s">
        <v>1</v>
      </c>
      <c r="F200" s="167" t="s">
        <v>1387</v>
      </c>
      <c r="H200" s="166" t="s">
        <v>1</v>
      </c>
      <c r="I200" s="168"/>
      <c r="L200" s="164"/>
      <c r="M200" s="169"/>
      <c r="N200" s="170"/>
      <c r="O200" s="170"/>
      <c r="P200" s="170"/>
      <c r="Q200" s="170"/>
      <c r="R200" s="170"/>
      <c r="S200" s="170"/>
      <c r="T200" s="171"/>
      <c r="AT200" s="166" t="s">
        <v>182</v>
      </c>
      <c r="AU200" s="166" t="s">
        <v>84</v>
      </c>
      <c r="AV200" s="13" t="s">
        <v>79</v>
      </c>
      <c r="AW200" s="13" t="s">
        <v>28</v>
      </c>
      <c r="AX200" s="13" t="s">
        <v>72</v>
      </c>
      <c r="AY200" s="166" t="s">
        <v>166</v>
      </c>
    </row>
    <row r="201" spans="1:65" s="14" customFormat="1">
      <c r="B201" s="172"/>
      <c r="D201" s="165" t="s">
        <v>182</v>
      </c>
      <c r="E201" s="173" t="s">
        <v>1</v>
      </c>
      <c r="F201" s="174" t="s">
        <v>1469</v>
      </c>
      <c r="H201" s="175">
        <v>12.04</v>
      </c>
      <c r="I201" s="176"/>
      <c r="L201" s="172"/>
      <c r="M201" s="177"/>
      <c r="N201" s="178"/>
      <c r="O201" s="178"/>
      <c r="P201" s="178"/>
      <c r="Q201" s="178"/>
      <c r="R201" s="178"/>
      <c r="S201" s="178"/>
      <c r="T201" s="179"/>
      <c r="AT201" s="173" t="s">
        <v>182</v>
      </c>
      <c r="AU201" s="173" t="s">
        <v>84</v>
      </c>
      <c r="AV201" s="14" t="s">
        <v>84</v>
      </c>
      <c r="AW201" s="14" t="s">
        <v>28</v>
      </c>
      <c r="AX201" s="14" t="s">
        <v>79</v>
      </c>
      <c r="AY201" s="173" t="s">
        <v>166</v>
      </c>
    </row>
    <row r="202" spans="1:65" s="2" customFormat="1" ht="21.75" customHeight="1">
      <c r="A202" s="32"/>
      <c r="B202" s="149"/>
      <c r="C202" s="150" t="s">
        <v>312</v>
      </c>
      <c r="D202" s="150" t="s">
        <v>169</v>
      </c>
      <c r="E202" s="151" t="s">
        <v>276</v>
      </c>
      <c r="F202" s="152" t="s">
        <v>277</v>
      </c>
      <c r="G202" s="153" t="s">
        <v>274</v>
      </c>
      <c r="H202" s="154">
        <v>8.7260000000000009</v>
      </c>
      <c r="I202" s="155"/>
      <c r="J202" s="156">
        <f>ROUND(I202*H202,2)</f>
        <v>0</v>
      </c>
      <c r="K202" s="157"/>
      <c r="L202" s="33"/>
      <c r="M202" s="158" t="s">
        <v>1</v>
      </c>
      <c r="N202" s="159" t="s">
        <v>38</v>
      </c>
      <c r="O202" s="58"/>
      <c r="P202" s="160">
        <f>O202*H202</f>
        <v>0</v>
      </c>
      <c r="Q202" s="160">
        <v>0</v>
      </c>
      <c r="R202" s="160">
        <f>Q202*H202</f>
        <v>0</v>
      </c>
      <c r="S202" s="160">
        <v>0</v>
      </c>
      <c r="T202" s="161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2" t="s">
        <v>173</v>
      </c>
      <c r="AT202" s="162" t="s">
        <v>169</v>
      </c>
      <c r="AU202" s="162" t="s">
        <v>84</v>
      </c>
      <c r="AY202" s="17" t="s">
        <v>166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7" t="s">
        <v>84</v>
      </c>
      <c r="BK202" s="163">
        <f>ROUND(I202*H202,2)</f>
        <v>0</v>
      </c>
      <c r="BL202" s="17" t="s">
        <v>173</v>
      </c>
      <c r="BM202" s="162" t="s">
        <v>1470</v>
      </c>
    </row>
    <row r="203" spans="1:65" s="2" customFormat="1" ht="21.75" customHeight="1">
      <c r="A203" s="32"/>
      <c r="B203" s="149"/>
      <c r="C203" s="150" t="s">
        <v>318</v>
      </c>
      <c r="D203" s="150" t="s">
        <v>169</v>
      </c>
      <c r="E203" s="151" t="s">
        <v>280</v>
      </c>
      <c r="F203" s="152" t="s">
        <v>281</v>
      </c>
      <c r="G203" s="153" t="s">
        <v>274</v>
      </c>
      <c r="H203" s="154">
        <v>87.26</v>
      </c>
      <c r="I203" s="155"/>
      <c r="J203" s="156">
        <f>ROUND(I203*H203,2)</f>
        <v>0</v>
      </c>
      <c r="K203" s="157"/>
      <c r="L203" s="33"/>
      <c r="M203" s="158" t="s">
        <v>1</v>
      </c>
      <c r="N203" s="159" t="s">
        <v>38</v>
      </c>
      <c r="O203" s="58"/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2" t="s">
        <v>173</v>
      </c>
      <c r="AT203" s="162" t="s">
        <v>169</v>
      </c>
      <c r="AU203" s="162" t="s">
        <v>84</v>
      </c>
      <c r="AY203" s="17" t="s">
        <v>166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7" t="s">
        <v>84</v>
      </c>
      <c r="BK203" s="163">
        <f>ROUND(I203*H203,2)</f>
        <v>0</v>
      </c>
      <c r="BL203" s="17" t="s">
        <v>173</v>
      </c>
      <c r="BM203" s="162" t="s">
        <v>1471</v>
      </c>
    </row>
    <row r="204" spans="1:65" s="14" customFormat="1">
      <c r="B204" s="172"/>
      <c r="D204" s="165" t="s">
        <v>182</v>
      </c>
      <c r="E204" s="173" t="s">
        <v>1</v>
      </c>
      <c r="F204" s="174" t="s">
        <v>1472</v>
      </c>
      <c r="H204" s="175">
        <v>87.26</v>
      </c>
      <c r="I204" s="176"/>
      <c r="L204" s="172"/>
      <c r="M204" s="177"/>
      <c r="N204" s="178"/>
      <c r="O204" s="178"/>
      <c r="P204" s="178"/>
      <c r="Q204" s="178"/>
      <c r="R204" s="178"/>
      <c r="S204" s="178"/>
      <c r="T204" s="179"/>
      <c r="AT204" s="173" t="s">
        <v>182</v>
      </c>
      <c r="AU204" s="173" t="s">
        <v>84</v>
      </c>
      <c r="AV204" s="14" t="s">
        <v>84</v>
      </c>
      <c r="AW204" s="14" t="s">
        <v>28</v>
      </c>
      <c r="AX204" s="14" t="s">
        <v>79</v>
      </c>
      <c r="AY204" s="173" t="s">
        <v>166</v>
      </c>
    </row>
    <row r="205" spans="1:65" s="2" customFormat="1" ht="21.75" customHeight="1">
      <c r="A205" s="32"/>
      <c r="B205" s="149"/>
      <c r="C205" s="150" t="s">
        <v>323</v>
      </c>
      <c r="D205" s="150" t="s">
        <v>169</v>
      </c>
      <c r="E205" s="151" t="s">
        <v>285</v>
      </c>
      <c r="F205" s="152" t="s">
        <v>286</v>
      </c>
      <c r="G205" s="153" t="s">
        <v>274</v>
      </c>
      <c r="H205" s="154">
        <v>8.7260000000000009</v>
      </c>
      <c r="I205" s="155"/>
      <c r="J205" s="156">
        <f>ROUND(I205*H205,2)</f>
        <v>0</v>
      </c>
      <c r="K205" s="157"/>
      <c r="L205" s="33"/>
      <c r="M205" s="158" t="s">
        <v>1</v>
      </c>
      <c r="N205" s="159" t="s">
        <v>38</v>
      </c>
      <c r="O205" s="58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2" t="s">
        <v>173</v>
      </c>
      <c r="AT205" s="162" t="s">
        <v>169</v>
      </c>
      <c r="AU205" s="162" t="s">
        <v>84</v>
      </c>
      <c r="AY205" s="17" t="s">
        <v>166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7" t="s">
        <v>84</v>
      </c>
      <c r="BK205" s="163">
        <f>ROUND(I205*H205,2)</f>
        <v>0</v>
      </c>
      <c r="BL205" s="17" t="s">
        <v>173</v>
      </c>
      <c r="BM205" s="162" t="s">
        <v>1473</v>
      </c>
    </row>
    <row r="206" spans="1:65" s="2" customFormat="1" ht="21.75" customHeight="1">
      <c r="A206" s="32"/>
      <c r="B206" s="149"/>
      <c r="C206" s="150" t="s">
        <v>330</v>
      </c>
      <c r="D206" s="150" t="s">
        <v>169</v>
      </c>
      <c r="E206" s="151" t="s">
        <v>289</v>
      </c>
      <c r="F206" s="152" t="s">
        <v>290</v>
      </c>
      <c r="G206" s="153" t="s">
        <v>274</v>
      </c>
      <c r="H206" s="154">
        <v>7.282</v>
      </c>
      <c r="I206" s="155"/>
      <c r="J206" s="156">
        <f>ROUND(I206*H206,2)</f>
        <v>0</v>
      </c>
      <c r="K206" s="157"/>
      <c r="L206" s="33"/>
      <c r="M206" s="158" t="s">
        <v>1</v>
      </c>
      <c r="N206" s="159" t="s">
        <v>38</v>
      </c>
      <c r="O206" s="58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2" t="s">
        <v>173</v>
      </c>
      <c r="AT206" s="162" t="s">
        <v>169</v>
      </c>
      <c r="AU206" s="162" t="s">
        <v>84</v>
      </c>
      <c r="AY206" s="17" t="s">
        <v>166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7" t="s">
        <v>84</v>
      </c>
      <c r="BK206" s="163">
        <f>ROUND(I206*H206,2)</f>
        <v>0</v>
      </c>
      <c r="BL206" s="17" t="s">
        <v>173</v>
      </c>
      <c r="BM206" s="162" t="s">
        <v>1474</v>
      </c>
    </row>
    <row r="207" spans="1:65" s="2" customFormat="1" ht="21.75" customHeight="1">
      <c r="A207" s="32"/>
      <c r="B207" s="149"/>
      <c r="C207" s="150" t="s">
        <v>334</v>
      </c>
      <c r="D207" s="150" t="s">
        <v>169</v>
      </c>
      <c r="E207" s="151" t="s">
        <v>1475</v>
      </c>
      <c r="F207" s="152" t="s">
        <v>1476</v>
      </c>
      <c r="G207" s="153" t="s">
        <v>274</v>
      </c>
      <c r="H207" s="154">
        <v>0.42499999999999999</v>
      </c>
      <c r="I207" s="155"/>
      <c r="J207" s="156">
        <f>ROUND(I207*H207,2)</f>
        <v>0</v>
      </c>
      <c r="K207" s="157"/>
      <c r="L207" s="33"/>
      <c r="M207" s="158" t="s">
        <v>1</v>
      </c>
      <c r="N207" s="159" t="s">
        <v>38</v>
      </c>
      <c r="O207" s="58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173</v>
      </c>
      <c r="AT207" s="162" t="s">
        <v>169</v>
      </c>
      <c r="AU207" s="162" t="s">
        <v>84</v>
      </c>
      <c r="AY207" s="17" t="s">
        <v>166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84</v>
      </c>
      <c r="BK207" s="163">
        <f>ROUND(I207*H207,2)</f>
        <v>0</v>
      </c>
      <c r="BL207" s="17" t="s">
        <v>173</v>
      </c>
      <c r="BM207" s="162" t="s">
        <v>1477</v>
      </c>
    </row>
    <row r="208" spans="1:65" s="2" customFormat="1" ht="21.75" customHeight="1">
      <c r="A208" s="32"/>
      <c r="B208" s="149"/>
      <c r="C208" s="150" t="s">
        <v>339</v>
      </c>
      <c r="D208" s="150" t="s">
        <v>169</v>
      </c>
      <c r="E208" s="151" t="s">
        <v>1478</v>
      </c>
      <c r="F208" s="152" t="s">
        <v>1479</v>
      </c>
      <c r="G208" s="153" t="s">
        <v>274</v>
      </c>
      <c r="H208" s="154">
        <v>1.0189999999999999</v>
      </c>
      <c r="I208" s="155"/>
      <c r="J208" s="156">
        <f>ROUND(I208*H208,2)</f>
        <v>0</v>
      </c>
      <c r="K208" s="157"/>
      <c r="L208" s="33"/>
      <c r="M208" s="158" t="s">
        <v>1</v>
      </c>
      <c r="N208" s="159" t="s">
        <v>38</v>
      </c>
      <c r="O208" s="58"/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62" t="s">
        <v>173</v>
      </c>
      <c r="AT208" s="162" t="s">
        <v>169</v>
      </c>
      <c r="AU208" s="162" t="s">
        <v>84</v>
      </c>
      <c r="AY208" s="17" t="s">
        <v>166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7" t="s">
        <v>84</v>
      </c>
      <c r="BK208" s="163">
        <f>ROUND(I208*H208,2)</f>
        <v>0</v>
      </c>
      <c r="BL208" s="17" t="s">
        <v>173</v>
      </c>
      <c r="BM208" s="162" t="s">
        <v>1480</v>
      </c>
    </row>
    <row r="209" spans="1:65" s="12" customFormat="1" ht="22.9" customHeight="1">
      <c r="B209" s="136"/>
      <c r="D209" s="137" t="s">
        <v>71</v>
      </c>
      <c r="E209" s="147" t="s">
        <v>296</v>
      </c>
      <c r="F209" s="147" t="s">
        <v>297</v>
      </c>
      <c r="I209" s="139"/>
      <c r="J209" s="148">
        <f>BK209</f>
        <v>0</v>
      </c>
      <c r="L209" s="136"/>
      <c r="M209" s="141"/>
      <c r="N209" s="142"/>
      <c r="O209" s="142"/>
      <c r="P209" s="143">
        <f>P210</f>
        <v>0</v>
      </c>
      <c r="Q209" s="142"/>
      <c r="R209" s="143">
        <f>R210</f>
        <v>0</v>
      </c>
      <c r="S209" s="142"/>
      <c r="T209" s="144">
        <f>T210</f>
        <v>0</v>
      </c>
      <c r="AR209" s="137" t="s">
        <v>79</v>
      </c>
      <c r="AT209" s="145" t="s">
        <v>71</v>
      </c>
      <c r="AU209" s="145" t="s">
        <v>79</v>
      </c>
      <c r="AY209" s="137" t="s">
        <v>166</v>
      </c>
      <c r="BK209" s="146">
        <f>BK210</f>
        <v>0</v>
      </c>
    </row>
    <row r="210" spans="1:65" s="2" customFormat="1" ht="21.75" customHeight="1">
      <c r="A210" s="32"/>
      <c r="B210" s="149"/>
      <c r="C210" s="150" t="s">
        <v>345</v>
      </c>
      <c r="D210" s="150" t="s">
        <v>169</v>
      </c>
      <c r="E210" s="151" t="s">
        <v>408</v>
      </c>
      <c r="F210" s="152" t="s">
        <v>409</v>
      </c>
      <c r="G210" s="153" t="s">
        <v>274</v>
      </c>
      <c r="H210" s="154">
        <v>12.446999999999999</v>
      </c>
      <c r="I210" s="155"/>
      <c r="J210" s="156">
        <f>ROUND(I210*H210,2)</f>
        <v>0</v>
      </c>
      <c r="K210" s="157"/>
      <c r="L210" s="33"/>
      <c r="M210" s="202" t="s">
        <v>1</v>
      </c>
      <c r="N210" s="203" t="s">
        <v>38</v>
      </c>
      <c r="O210" s="204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62" t="s">
        <v>173</v>
      </c>
      <c r="AT210" s="162" t="s">
        <v>169</v>
      </c>
      <c r="AU210" s="162" t="s">
        <v>84</v>
      </c>
      <c r="AY210" s="17" t="s">
        <v>166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7" t="s">
        <v>84</v>
      </c>
      <c r="BK210" s="163">
        <f>ROUND(I210*H210,2)</f>
        <v>0</v>
      </c>
      <c r="BL210" s="17" t="s">
        <v>173</v>
      </c>
      <c r="BM210" s="162" t="s">
        <v>1481</v>
      </c>
    </row>
    <row r="211" spans="1:65" s="2" customFormat="1" ht="6.95" customHeight="1">
      <c r="A211" s="32"/>
      <c r="B211" s="47"/>
      <c r="C211" s="48"/>
      <c r="D211" s="48"/>
      <c r="E211" s="48"/>
      <c r="F211" s="48"/>
      <c r="G211" s="48"/>
      <c r="H211" s="48"/>
      <c r="I211" s="48"/>
      <c r="J211" s="48"/>
      <c r="K211" s="48"/>
      <c r="L211" s="33"/>
      <c r="M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</row>
  </sheetData>
  <autoFilter ref="C122:K210" xr:uid="{00000000-0009-0000-0000-00000E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6"/>
  <sheetViews>
    <sheetView showGridLines="0" workbookViewId="0">
      <selection activeCell="F131" sqref="F1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90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136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ROUND(J134,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ROUND((SUM(BE134:BE245)),  2)</f>
        <v>0</v>
      </c>
      <c r="G37" s="32"/>
      <c r="H37" s="32"/>
      <c r="I37" s="105">
        <v>0.2</v>
      </c>
      <c r="J37" s="104">
        <f>ROUND(((SUM(BE134:BE245))*I37),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ROUND((SUM(BF134:BF245)),  2)</f>
        <v>0</v>
      </c>
      <c r="G38" s="32"/>
      <c r="H38" s="32"/>
      <c r="I38" s="105">
        <v>0.2</v>
      </c>
      <c r="J38" s="104">
        <f>ROUND(((SUM(BF134:BF245))*I38),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ROUND((SUM(BG134:BG245)),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ROUND((SUM(BH134:BH245)),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ROUND((SUM(BI134:BI245)),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01 - Búracie práce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J134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J135</f>
        <v>0</v>
      </c>
      <c r="L101" s="117"/>
    </row>
    <row r="102" spans="1:47" s="10" customFormat="1" ht="19.899999999999999" hidden="1" customHeight="1">
      <c r="B102" s="121"/>
      <c r="D102" s="122" t="s">
        <v>143</v>
      </c>
      <c r="E102" s="123"/>
      <c r="F102" s="123"/>
      <c r="G102" s="123"/>
      <c r="H102" s="123"/>
      <c r="I102" s="123"/>
      <c r="J102" s="124">
        <f>J136</f>
        <v>0</v>
      </c>
      <c r="L102" s="121"/>
    </row>
    <row r="103" spans="1:47" s="10" customFormat="1" ht="19.899999999999999" hidden="1" customHeight="1">
      <c r="B103" s="121"/>
      <c r="D103" s="122" t="s">
        <v>144</v>
      </c>
      <c r="E103" s="123"/>
      <c r="F103" s="123"/>
      <c r="G103" s="123"/>
      <c r="H103" s="123"/>
      <c r="I103" s="123"/>
      <c r="J103" s="124">
        <f>J203</f>
        <v>0</v>
      </c>
      <c r="L103" s="121"/>
    </row>
    <row r="104" spans="1:47" s="9" customFormat="1" ht="24.95" hidden="1" customHeight="1">
      <c r="B104" s="117"/>
      <c r="D104" s="118" t="s">
        <v>145</v>
      </c>
      <c r="E104" s="119"/>
      <c r="F104" s="119"/>
      <c r="G104" s="119"/>
      <c r="H104" s="119"/>
      <c r="I104" s="119"/>
      <c r="J104" s="120">
        <f>J205</f>
        <v>0</v>
      </c>
      <c r="L104" s="117"/>
    </row>
    <row r="105" spans="1:47" s="10" customFormat="1" ht="19.899999999999999" hidden="1" customHeight="1">
      <c r="B105" s="121"/>
      <c r="D105" s="122" t="s">
        <v>146</v>
      </c>
      <c r="E105" s="123"/>
      <c r="F105" s="123"/>
      <c r="G105" s="123"/>
      <c r="H105" s="123"/>
      <c r="I105" s="123"/>
      <c r="J105" s="124">
        <f>J206</f>
        <v>0</v>
      </c>
      <c r="L105" s="121"/>
    </row>
    <row r="106" spans="1:47" s="10" customFormat="1" ht="19.899999999999999" hidden="1" customHeight="1">
      <c r="B106" s="121"/>
      <c r="D106" s="122" t="s">
        <v>147</v>
      </c>
      <c r="E106" s="123"/>
      <c r="F106" s="123"/>
      <c r="G106" s="123"/>
      <c r="H106" s="123"/>
      <c r="I106" s="123"/>
      <c r="J106" s="124">
        <f>J208</f>
        <v>0</v>
      </c>
      <c r="L106" s="121"/>
    </row>
    <row r="107" spans="1:47" s="10" customFormat="1" ht="19.899999999999999" hidden="1" customHeight="1">
      <c r="B107" s="121"/>
      <c r="D107" s="122" t="s">
        <v>148</v>
      </c>
      <c r="E107" s="123"/>
      <c r="F107" s="123"/>
      <c r="G107" s="123"/>
      <c r="H107" s="123"/>
      <c r="I107" s="123"/>
      <c r="J107" s="124">
        <f>J218</f>
        <v>0</v>
      </c>
      <c r="L107" s="121"/>
    </row>
    <row r="108" spans="1:47" s="10" customFormat="1" ht="19.899999999999999" hidden="1" customHeight="1">
      <c r="B108" s="121"/>
      <c r="D108" s="122" t="s">
        <v>149</v>
      </c>
      <c r="E108" s="123"/>
      <c r="F108" s="123"/>
      <c r="G108" s="123"/>
      <c r="H108" s="123"/>
      <c r="I108" s="123"/>
      <c r="J108" s="124">
        <f>J231</f>
        <v>0</v>
      </c>
      <c r="L108" s="121"/>
    </row>
    <row r="109" spans="1:47" s="10" customFormat="1" ht="19.899999999999999" hidden="1" customHeight="1">
      <c r="B109" s="121"/>
      <c r="D109" s="122" t="s">
        <v>150</v>
      </c>
      <c r="E109" s="123"/>
      <c r="F109" s="123"/>
      <c r="G109" s="123"/>
      <c r="H109" s="123"/>
      <c r="I109" s="123"/>
      <c r="J109" s="124">
        <f>J235</f>
        <v>0</v>
      </c>
      <c r="L109" s="121"/>
    </row>
    <row r="110" spans="1:47" s="10" customFormat="1" ht="19.899999999999999" hidden="1" customHeight="1">
      <c r="B110" s="121"/>
      <c r="D110" s="122" t="s">
        <v>151</v>
      </c>
      <c r="E110" s="123"/>
      <c r="F110" s="123"/>
      <c r="G110" s="123"/>
      <c r="H110" s="123"/>
      <c r="I110" s="123"/>
      <c r="J110" s="124">
        <f>J242</f>
        <v>0</v>
      </c>
      <c r="L110" s="121"/>
    </row>
    <row r="111" spans="1:47" s="2" customFormat="1" ht="21.75" hidden="1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6.95" hidden="1" customHeight="1">
      <c r="A112" s="32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hidden="1"/>
    <row r="114" spans="1:31" hidden="1"/>
    <row r="115" spans="1:31" hidden="1"/>
    <row r="116" spans="1:31" s="2" customFormat="1" ht="6.95" customHeight="1">
      <c r="A116" s="32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24.95" customHeight="1">
      <c r="A117" s="32"/>
      <c r="B117" s="33"/>
      <c r="C117" s="21" t="s">
        <v>152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2" customHeight="1">
      <c r="A119" s="32"/>
      <c r="B119" s="33"/>
      <c r="C119" s="27" t="s">
        <v>14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6.5" customHeight="1">
      <c r="A120" s="32"/>
      <c r="B120" s="33"/>
      <c r="C120" s="32"/>
      <c r="D120" s="32"/>
      <c r="E120" s="299" t="str">
        <f>E7</f>
        <v>Džemo  - Komunitná kaviareň</v>
      </c>
      <c r="F120" s="300"/>
      <c r="G120" s="300"/>
      <c r="H120" s="300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1" customFormat="1" ht="12" customHeight="1">
      <c r="B121" s="20"/>
      <c r="C121" s="27" t="s">
        <v>131</v>
      </c>
      <c r="L121" s="20"/>
    </row>
    <row r="122" spans="1:31" s="1" customFormat="1" ht="16.5" customHeight="1">
      <c r="B122" s="20"/>
      <c r="E122" s="299" t="s">
        <v>132</v>
      </c>
      <c r="F122" s="269"/>
      <c r="G122" s="269"/>
      <c r="H122" s="269"/>
      <c r="L122" s="20"/>
    </row>
    <row r="123" spans="1:31" s="1" customFormat="1" ht="12" customHeight="1">
      <c r="B123" s="20"/>
      <c r="C123" s="27" t="s">
        <v>133</v>
      </c>
      <c r="L123" s="20"/>
    </row>
    <row r="124" spans="1:31" s="2" customFormat="1" ht="16.5" customHeight="1">
      <c r="A124" s="32"/>
      <c r="B124" s="33"/>
      <c r="C124" s="32"/>
      <c r="D124" s="32"/>
      <c r="E124" s="301" t="s">
        <v>134</v>
      </c>
      <c r="F124" s="302"/>
      <c r="G124" s="302"/>
      <c r="H124" s="30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135</v>
      </c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6.5" customHeight="1">
      <c r="A126" s="32"/>
      <c r="B126" s="33"/>
      <c r="C126" s="32"/>
      <c r="D126" s="32"/>
      <c r="E126" s="295" t="str">
        <f>E13</f>
        <v>01 - Búracie práce</v>
      </c>
      <c r="F126" s="302"/>
      <c r="G126" s="302"/>
      <c r="H126" s="30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2" customHeight="1">
      <c r="A128" s="32"/>
      <c r="B128" s="33"/>
      <c r="C128" s="27" t="s">
        <v>18</v>
      </c>
      <c r="D128" s="32"/>
      <c r="E128" s="32"/>
      <c r="F128" s="25" t="str">
        <f>F16</f>
        <v>Košice, Sídlisko KVP</v>
      </c>
      <c r="G128" s="32"/>
      <c r="H128" s="32"/>
      <c r="I128" s="27" t="s">
        <v>20</v>
      </c>
      <c r="J128" s="55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6.95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25.7" customHeight="1">
      <c r="A130" s="32"/>
      <c r="B130" s="33"/>
      <c r="C130" s="27" t="s">
        <v>21</v>
      </c>
      <c r="D130" s="32"/>
      <c r="E130" s="32"/>
      <c r="F130" s="25" t="str">
        <f>E19</f>
        <v>Mestská časť Košice - Sídlisko KVP</v>
      </c>
      <c r="G130" s="32"/>
      <c r="H130" s="32"/>
      <c r="I130" s="27" t="s">
        <v>26</v>
      </c>
      <c r="J130" s="30" t="str">
        <f>E25</f>
        <v>ARZ architektonické štúdio</v>
      </c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25</v>
      </c>
      <c r="D131" s="32"/>
      <c r="E131" s="32"/>
      <c r="F131" s="25"/>
      <c r="G131" s="32"/>
      <c r="H131" s="32"/>
      <c r="I131" s="27" t="s">
        <v>29</v>
      </c>
      <c r="J131" s="30" t="str">
        <f>E28</f>
        <v xml:space="preserve"> 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0.35" customHeight="1">
      <c r="A132" s="32"/>
      <c r="B132" s="33"/>
      <c r="C132" s="32"/>
      <c r="D132" s="32"/>
      <c r="E132" s="32"/>
      <c r="F132" s="32"/>
      <c r="G132" s="32"/>
      <c r="H132" s="32"/>
      <c r="I132" s="32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11" customFormat="1" ht="29.25" customHeight="1">
      <c r="A133" s="125"/>
      <c r="B133" s="126"/>
      <c r="C133" s="127" t="s">
        <v>153</v>
      </c>
      <c r="D133" s="128" t="s">
        <v>57</v>
      </c>
      <c r="E133" s="128" t="s">
        <v>53</v>
      </c>
      <c r="F133" s="128" t="s">
        <v>54</v>
      </c>
      <c r="G133" s="128" t="s">
        <v>154</v>
      </c>
      <c r="H133" s="128" t="s">
        <v>155</v>
      </c>
      <c r="I133" s="128" t="s">
        <v>156</v>
      </c>
      <c r="J133" s="129" t="s">
        <v>139</v>
      </c>
      <c r="K133" s="130" t="s">
        <v>157</v>
      </c>
      <c r="L133" s="131"/>
      <c r="M133" s="62" t="s">
        <v>1</v>
      </c>
      <c r="N133" s="63" t="s">
        <v>36</v>
      </c>
      <c r="O133" s="63" t="s">
        <v>158</v>
      </c>
      <c r="P133" s="63" t="s">
        <v>159</v>
      </c>
      <c r="Q133" s="63" t="s">
        <v>160</v>
      </c>
      <c r="R133" s="63" t="s">
        <v>161</v>
      </c>
      <c r="S133" s="63" t="s">
        <v>162</v>
      </c>
      <c r="T133" s="64" t="s">
        <v>163</v>
      </c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</row>
    <row r="134" spans="1:65" s="2" customFormat="1" ht="22.9" customHeight="1">
      <c r="A134" s="32"/>
      <c r="B134" s="33"/>
      <c r="C134" s="69" t="s">
        <v>140</v>
      </c>
      <c r="D134" s="32"/>
      <c r="E134" s="32"/>
      <c r="F134" s="32"/>
      <c r="G134" s="32"/>
      <c r="H134" s="32"/>
      <c r="I134" s="32"/>
      <c r="J134" s="132">
        <f>BK134</f>
        <v>0</v>
      </c>
      <c r="K134" s="32"/>
      <c r="L134" s="33"/>
      <c r="M134" s="65"/>
      <c r="N134" s="56"/>
      <c r="O134" s="66"/>
      <c r="P134" s="133">
        <f>P135+P205</f>
        <v>0</v>
      </c>
      <c r="Q134" s="66"/>
      <c r="R134" s="133">
        <f>R135+R205</f>
        <v>1.6887918</v>
      </c>
      <c r="S134" s="66"/>
      <c r="T134" s="134">
        <f>T135+T205</f>
        <v>61.530498120000011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71</v>
      </c>
      <c r="AU134" s="17" t="s">
        <v>141</v>
      </c>
      <c r="BK134" s="135">
        <f>BK135+BK205</f>
        <v>0</v>
      </c>
    </row>
    <row r="135" spans="1:65" s="12" customFormat="1" ht="25.9" customHeight="1">
      <c r="B135" s="136"/>
      <c r="D135" s="137" t="s">
        <v>71</v>
      </c>
      <c r="E135" s="138" t="s">
        <v>164</v>
      </c>
      <c r="F135" s="138" t="s">
        <v>165</v>
      </c>
      <c r="I135" s="139"/>
      <c r="J135" s="140">
        <f>BK135</f>
        <v>0</v>
      </c>
      <c r="L135" s="136"/>
      <c r="M135" s="141"/>
      <c r="N135" s="142"/>
      <c r="O135" s="142"/>
      <c r="P135" s="143">
        <f>P136+P203</f>
        <v>0</v>
      </c>
      <c r="Q135" s="142"/>
      <c r="R135" s="143">
        <f>R136+R203</f>
        <v>1.6869917999999999</v>
      </c>
      <c r="S135" s="142"/>
      <c r="T135" s="144">
        <f>T136+T203</f>
        <v>56.141503000000014</v>
      </c>
      <c r="AR135" s="137" t="s">
        <v>79</v>
      </c>
      <c r="AT135" s="145" t="s">
        <v>71</v>
      </c>
      <c r="AU135" s="145" t="s">
        <v>72</v>
      </c>
      <c r="AY135" s="137" t="s">
        <v>166</v>
      </c>
      <c r="BK135" s="146">
        <f>BK136+BK203</f>
        <v>0</v>
      </c>
    </row>
    <row r="136" spans="1:65" s="12" customFormat="1" ht="22.9" customHeight="1">
      <c r="B136" s="136"/>
      <c r="D136" s="137" t="s">
        <v>71</v>
      </c>
      <c r="E136" s="147" t="s">
        <v>167</v>
      </c>
      <c r="F136" s="147" t="s">
        <v>168</v>
      </c>
      <c r="I136" s="139"/>
      <c r="J136" s="148">
        <f>BK136</f>
        <v>0</v>
      </c>
      <c r="L136" s="136"/>
      <c r="M136" s="141"/>
      <c r="N136" s="142"/>
      <c r="O136" s="142"/>
      <c r="P136" s="143">
        <f>SUM(P137:P202)</f>
        <v>0</v>
      </c>
      <c r="Q136" s="142"/>
      <c r="R136" s="143">
        <f>SUM(R137:R202)</f>
        <v>1.6869917999999999</v>
      </c>
      <c r="S136" s="142"/>
      <c r="T136" s="144">
        <f>SUM(T137:T202)</f>
        <v>56.141503000000014</v>
      </c>
      <c r="AR136" s="137" t="s">
        <v>79</v>
      </c>
      <c r="AT136" s="145" t="s">
        <v>71</v>
      </c>
      <c r="AU136" s="145" t="s">
        <v>79</v>
      </c>
      <c r="AY136" s="137" t="s">
        <v>166</v>
      </c>
      <c r="BK136" s="146">
        <f>SUM(BK137:BK202)</f>
        <v>0</v>
      </c>
    </row>
    <row r="137" spans="1:65" s="2" customFormat="1" ht="21.75" customHeight="1">
      <c r="A137" s="32"/>
      <c r="B137" s="149"/>
      <c r="C137" s="150" t="s">
        <v>79</v>
      </c>
      <c r="D137" s="150" t="s">
        <v>169</v>
      </c>
      <c r="E137" s="151" t="s">
        <v>170</v>
      </c>
      <c r="F137" s="152" t="s">
        <v>171</v>
      </c>
      <c r="G137" s="153" t="s">
        <v>172</v>
      </c>
      <c r="H137" s="154">
        <v>68.900000000000006</v>
      </c>
      <c r="I137" s="155"/>
      <c r="J137" s="156">
        <f>ROUND(I137*H137,2)</f>
        <v>0</v>
      </c>
      <c r="K137" s="157"/>
      <c r="L137" s="33"/>
      <c r="M137" s="158" t="s">
        <v>1</v>
      </c>
      <c r="N137" s="159" t="s">
        <v>38</v>
      </c>
      <c r="O137" s="58"/>
      <c r="P137" s="160">
        <f>O137*H137</f>
        <v>0</v>
      </c>
      <c r="Q137" s="160">
        <v>1.5299999999999999E-3</v>
      </c>
      <c r="R137" s="160">
        <f>Q137*H137</f>
        <v>0.105417</v>
      </c>
      <c r="S137" s="160">
        <v>0</v>
      </c>
      <c r="T137" s="161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173</v>
      </c>
      <c r="AT137" s="162" t="s">
        <v>169</v>
      </c>
      <c r="AU137" s="162" t="s">
        <v>84</v>
      </c>
      <c r="AY137" s="17" t="s">
        <v>166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84</v>
      </c>
      <c r="BK137" s="163">
        <f>ROUND(I137*H137,2)</f>
        <v>0</v>
      </c>
      <c r="BL137" s="17" t="s">
        <v>173</v>
      </c>
      <c r="BM137" s="162" t="s">
        <v>174</v>
      </c>
    </row>
    <row r="138" spans="1:65" s="2" customFormat="1" ht="21.75" customHeight="1">
      <c r="A138" s="32"/>
      <c r="B138" s="149"/>
      <c r="C138" s="150" t="s">
        <v>84</v>
      </c>
      <c r="D138" s="150" t="s">
        <v>169</v>
      </c>
      <c r="E138" s="151" t="s">
        <v>175</v>
      </c>
      <c r="F138" s="152" t="s">
        <v>176</v>
      </c>
      <c r="G138" s="153" t="s">
        <v>172</v>
      </c>
      <c r="H138" s="154">
        <v>43.12</v>
      </c>
      <c r="I138" s="155"/>
      <c r="J138" s="156">
        <f>ROUND(I138*H138,2)</f>
        <v>0</v>
      </c>
      <c r="K138" s="157"/>
      <c r="L138" s="33"/>
      <c r="M138" s="158" t="s">
        <v>1</v>
      </c>
      <c r="N138" s="159" t="s">
        <v>38</v>
      </c>
      <c r="O138" s="58"/>
      <c r="P138" s="160">
        <f>O138*H138</f>
        <v>0</v>
      </c>
      <c r="Q138" s="160">
        <v>1.92E-3</v>
      </c>
      <c r="R138" s="160">
        <f>Q138*H138</f>
        <v>8.27904E-2</v>
      </c>
      <c r="S138" s="160">
        <v>0</v>
      </c>
      <c r="T138" s="161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173</v>
      </c>
      <c r="AT138" s="162" t="s">
        <v>169</v>
      </c>
      <c r="AU138" s="162" t="s">
        <v>84</v>
      </c>
      <c r="AY138" s="17" t="s">
        <v>166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7" t="s">
        <v>84</v>
      </c>
      <c r="BK138" s="163">
        <f>ROUND(I138*H138,2)</f>
        <v>0</v>
      </c>
      <c r="BL138" s="17" t="s">
        <v>173</v>
      </c>
      <c r="BM138" s="162" t="s">
        <v>177</v>
      </c>
    </row>
    <row r="139" spans="1:65" s="2" customFormat="1" ht="44.25" customHeight="1">
      <c r="A139" s="32"/>
      <c r="B139" s="149"/>
      <c r="C139" s="150" t="s">
        <v>89</v>
      </c>
      <c r="D139" s="150" t="s">
        <v>169</v>
      </c>
      <c r="E139" s="151" t="s">
        <v>178</v>
      </c>
      <c r="F139" s="152" t="s">
        <v>179</v>
      </c>
      <c r="G139" s="153" t="s">
        <v>180</v>
      </c>
      <c r="H139" s="154">
        <v>19.893000000000001</v>
      </c>
      <c r="I139" s="155"/>
      <c r="J139" s="156">
        <f>ROUND(I139*H139,2)</f>
        <v>0</v>
      </c>
      <c r="K139" s="157"/>
      <c r="L139" s="33"/>
      <c r="M139" s="158" t="s">
        <v>1</v>
      </c>
      <c r="N139" s="159" t="s">
        <v>38</v>
      </c>
      <c r="O139" s="58"/>
      <c r="P139" s="160">
        <f>O139*H139</f>
        <v>0</v>
      </c>
      <c r="Q139" s="160">
        <v>0</v>
      </c>
      <c r="R139" s="160">
        <f>Q139*H139</f>
        <v>0</v>
      </c>
      <c r="S139" s="160">
        <v>1.905</v>
      </c>
      <c r="T139" s="161">
        <f>S139*H139</f>
        <v>37.896165000000003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173</v>
      </c>
      <c r="AT139" s="162" t="s">
        <v>169</v>
      </c>
      <c r="AU139" s="162" t="s">
        <v>84</v>
      </c>
      <c r="AY139" s="17" t="s">
        <v>166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7" t="s">
        <v>84</v>
      </c>
      <c r="BK139" s="163">
        <f>ROUND(I139*H139,2)</f>
        <v>0</v>
      </c>
      <c r="BL139" s="17" t="s">
        <v>173</v>
      </c>
      <c r="BM139" s="162" t="s">
        <v>181</v>
      </c>
    </row>
    <row r="140" spans="1:65" s="13" customFormat="1">
      <c r="B140" s="164"/>
      <c r="D140" s="165" t="s">
        <v>182</v>
      </c>
      <c r="E140" s="166" t="s">
        <v>1</v>
      </c>
      <c r="F140" s="167" t="s">
        <v>183</v>
      </c>
      <c r="H140" s="166" t="s">
        <v>1</v>
      </c>
      <c r="I140" s="168"/>
      <c r="L140" s="164"/>
      <c r="M140" s="169"/>
      <c r="N140" s="170"/>
      <c r="O140" s="170"/>
      <c r="P140" s="170"/>
      <c r="Q140" s="170"/>
      <c r="R140" s="170"/>
      <c r="S140" s="170"/>
      <c r="T140" s="171"/>
      <c r="AT140" s="166" t="s">
        <v>182</v>
      </c>
      <c r="AU140" s="166" t="s">
        <v>84</v>
      </c>
      <c r="AV140" s="13" t="s">
        <v>79</v>
      </c>
      <c r="AW140" s="13" t="s">
        <v>28</v>
      </c>
      <c r="AX140" s="13" t="s">
        <v>72</v>
      </c>
      <c r="AY140" s="166" t="s">
        <v>166</v>
      </c>
    </row>
    <row r="141" spans="1:65" s="14" customFormat="1">
      <c r="B141" s="172"/>
      <c r="D141" s="165" t="s">
        <v>182</v>
      </c>
      <c r="E141" s="173" t="s">
        <v>1</v>
      </c>
      <c r="F141" s="174" t="s">
        <v>184</v>
      </c>
      <c r="H141" s="175">
        <v>13.145</v>
      </c>
      <c r="I141" s="176"/>
      <c r="L141" s="172"/>
      <c r="M141" s="177"/>
      <c r="N141" s="178"/>
      <c r="O141" s="178"/>
      <c r="P141" s="178"/>
      <c r="Q141" s="178"/>
      <c r="R141" s="178"/>
      <c r="S141" s="178"/>
      <c r="T141" s="179"/>
      <c r="AT141" s="173" t="s">
        <v>182</v>
      </c>
      <c r="AU141" s="173" t="s">
        <v>84</v>
      </c>
      <c r="AV141" s="14" t="s">
        <v>84</v>
      </c>
      <c r="AW141" s="14" t="s">
        <v>28</v>
      </c>
      <c r="AX141" s="14" t="s">
        <v>72</v>
      </c>
      <c r="AY141" s="173" t="s">
        <v>166</v>
      </c>
    </row>
    <row r="142" spans="1:65" s="13" customFormat="1">
      <c r="B142" s="164"/>
      <c r="D142" s="165" t="s">
        <v>182</v>
      </c>
      <c r="E142" s="166" t="s">
        <v>1</v>
      </c>
      <c r="F142" s="167" t="s">
        <v>185</v>
      </c>
      <c r="H142" s="166" t="s">
        <v>1</v>
      </c>
      <c r="I142" s="168"/>
      <c r="L142" s="164"/>
      <c r="M142" s="169"/>
      <c r="N142" s="170"/>
      <c r="O142" s="170"/>
      <c r="P142" s="170"/>
      <c r="Q142" s="170"/>
      <c r="R142" s="170"/>
      <c r="S142" s="170"/>
      <c r="T142" s="171"/>
      <c r="AT142" s="166" t="s">
        <v>182</v>
      </c>
      <c r="AU142" s="166" t="s">
        <v>84</v>
      </c>
      <c r="AV142" s="13" t="s">
        <v>79</v>
      </c>
      <c r="AW142" s="13" t="s">
        <v>28</v>
      </c>
      <c r="AX142" s="13" t="s">
        <v>72</v>
      </c>
      <c r="AY142" s="166" t="s">
        <v>166</v>
      </c>
    </row>
    <row r="143" spans="1:65" s="14" customFormat="1">
      <c r="B143" s="172"/>
      <c r="D143" s="165" t="s">
        <v>182</v>
      </c>
      <c r="E143" s="173" t="s">
        <v>1</v>
      </c>
      <c r="F143" s="174" t="s">
        <v>186</v>
      </c>
      <c r="H143" s="175">
        <v>6.7480000000000002</v>
      </c>
      <c r="I143" s="176"/>
      <c r="L143" s="172"/>
      <c r="M143" s="177"/>
      <c r="N143" s="178"/>
      <c r="O143" s="178"/>
      <c r="P143" s="178"/>
      <c r="Q143" s="178"/>
      <c r="R143" s="178"/>
      <c r="S143" s="178"/>
      <c r="T143" s="179"/>
      <c r="AT143" s="173" t="s">
        <v>182</v>
      </c>
      <c r="AU143" s="173" t="s">
        <v>84</v>
      </c>
      <c r="AV143" s="14" t="s">
        <v>84</v>
      </c>
      <c r="AW143" s="14" t="s">
        <v>28</v>
      </c>
      <c r="AX143" s="14" t="s">
        <v>72</v>
      </c>
      <c r="AY143" s="173" t="s">
        <v>166</v>
      </c>
    </row>
    <row r="144" spans="1:65" s="15" customFormat="1">
      <c r="B144" s="180"/>
      <c r="D144" s="165" t="s">
        <v>182</v>
      </c>
      <c r="E144" s="181" t="s">
        <v>1</v>
      </c>
      <c r="F144" s="182" t="s">
        <v>187</v>
      </c>
      <c r="H144" s="183">
        <v>19.893000000000001</v>
      </c>
      <c r="I144" s="184"/>
      <c r="L144" s="180"/>
      <c r="M144" s="185"/>
      <c r="N144" s="186"/>
      <c r="O144" s="186"/>
      <c r="P144" s="186"/>
      <c r="Q144" s="186"/>
      <c r="R144" s="186"/>
      <c r="S144" s="186"/>
      <c r="T144" s="187"/>
      <c r="AT144" s="181" t="s">
        <v>182</v>
      </c>
      <c r="AU144" s="181" t="s">
        <v>84</v>
      </c>
      <c r="AV144" s="15" t="s">
        <v>173</v>
      </c>
      <c r="AW144" s="15" t="s">
        <v>28</v>
      </c>
      <c r="AX144" s="15" t="s">
        <v>79</v>
      </c>
      <c r="AY144" s="181" t="s">
        <v>166</v>
      </c>
    </row>
    <row r="145" spans="1:65" s="2" customFormat="1" ht="33" customHeight="1">
      <c r="A145" s="32"/>
      <c r="B145" s="149"/>
      <c r="C145" s="150" t="s">
        <v>173</v>
      </c>
      <c r="D145" s="150" t="s">
        <v>169</v>
      </c>
      <c r="E145" s="151" t="s">
        <v>188</v>
      </c>
      <c r="F145" s="152" t="s">
        <v>189</v>
      </c>
      <c r="G145" s="153" t="s">
        <v>172</v>
      </c>
      <c r="H145" s="154">
        <v>127.7</v>
      </c>
      <c r="I145" s="155"/>
      <c r="J145" s="156">
        <f>ROUND(I145*H145,2)</f>
        <v>0</v>
      </c>
      <c r="K145" s="157"/>
      <c r="L145" s="33"/>
      <c r="M145" s="158" t="s">
        <v>1</v>
      </c>
      <c r="N145" s="159" t="s">
        <v>38</v>
      </c>
      <c r="O145" s="58"/>
      <c r="P145" s="160">
        <f>O145*H145</f>
        <v>0</v>
      </c>
      <c r="Q145" s="160">
        <v>0</v>
      </c>
      <c r="R145" s="160">
        <f>Q145*H145</f>
        <v>0</v>
      </c>
      <c r="S145" s="160">
        <v>6.5000000000000002E-2</v>
      </c>
      <c r="T145" s="161">
        <f>S145*H145</f>
        <v>8.3005000000000013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173</v>
      </c>
      <c r="AT145" s="162" t="s">
        <v>169</v>
      </c>
      <c r="AU145" s="162" t="s">
        <v>84</v>
      </c>
      <c r="AY145" s="17" t="s">
        <v>166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84</v>
      </c>
      <c r="BK145" s="163">
        <f>ROUND(I145*H145,2)</f>
        <v>0</v>
      </c>
      <c r="BL145" s="17" t="s">
        <v>173</v>
      </c>
      <c r="BM145" s="162" t="s">
        <v>190</v>
      </c>
    </row>
    <row r="146" spans="1:65" s="13" customFormat="1">
      <c r="B146" s="164"/>
      <c r="D146" s="165" t="s">
        <v>182</v>
      </c>
      <c r="E146" s="166" t="s">
        <v>1</v>
      </c>
      <c r="F146" s="167" t="s">
        <v>191</v>
      </c>
      <c r="H146" s="166" t="s">
        <v>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66" t="s">
        <v>182</v>
      </c>
      <c r="AU146" s="166" t="s">
        <v>84</v>
      </c>
      <c r="AV146" s="13" t="s">
        <v>79</v>
      </c>
      <c r="AW146" s="13" t="s">
        <v>28</v>
      </c>
      <c r="AX146" s="13" t="s">
        <v>72</v>
      </c>
      <c r="AY146" s="166" t="s">
        <v>166</v>
      </c>
    </row>
    <row r="147" spans="1:65" s="14" customFormat="1">
      <c r="B147" s="172"/>
      <c r="D147" s="165" t="s">
        <v>182</v>
      </c>
      <c r="E147" s="173" t="s">
        <v>1</v>
      </c>
      <c r="F147" s="174" t="s">
        <v>192</v>
      </c>
      <c r="H147" s="175">
        <v>58.8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182</v>
      </c>
      <c r="AU147" s="173" t="s">
        <v>84</v>
      </c>
      <c r="AV147" s="14" t="s">
        <v>84</v>
      </c>
      <c r="AW147" s="14" t="s">
        <v>28</v>
      </c>
      <c r="AX147" s="14" t="s">
        <v>72</v>
      </c>
      <c r="AY147" s="173" t="s">
        <v>166</v>
      </c>
    </row>
    <row r="148" spans="1:65" s="13" customFormat="1">
      <c r="B148" s="164"/>
      <c r="D148" s="165" t="s">
        <v>182</v>
      </c>
      <c r="E148" s="166" t="s">
        <v>1</v>
      </c>
      <c r="F148" s="167" t="s">
        <v>193</v>
      </c>
      <c r="H148" s="166" t="s">
        <v>1</v>
      </c>
      <c r="I148" s="168"/>
      <c r="L148" s="164"/>
      <c r="M148" s="169"/>
      <c r="N148" s="170"/>
      <c r="O148" s="170"/>
      <c r="P148" s="170"/>
      <c r="Q148" s="170"/>
      <c r="R148" s="170"/>
      <c r="S148" s="170"/>
      <c r="T148" s="171"/>
      <c r="AT148" s="166" t="s">
        <v>182</v>
      </c>
      <c r="AU148" s="166" t="s">
        <v>84</v>
      </c>
      <c r="AV148" s="13" t="s">
        <v>79</v>
      </c>
      <c r="AW148" s="13" t="s">
        <v>28</v>
      </c>
      <c r="AX148" s="13" t="s">
        <v>72</v>
      </c>
      <c r="AY148" s="166" t="s">
        <v>166</v>
      </c>
    </row>
    <row r="149" spans="1:65" s="14" customFormat="1">
      <c r="B149" s="172"/>
      <c r="D149" s="165" t="s">
        <v>182</v>
      </c>
      <c r="E149" s="173" t="s">
        <v>1</v>
      </c>
      <c r="F149" s="174" t="s">
        <v>194</v>
      </c>
      <c r="H149" s="175">
        <v>68.900000000000006</v>
      </c>
      <c r="I149" s="176"/>
      <c r="L149" s="172"/>
      <c r="M149" s="177"/>
      <c r="N149" s="178"/>
      <c r="O149" s="178"/>
      <c r="P149" s="178"/>
      <c r="Q149" s="178"/>
      <c r="R149" s="178"/>
      <c r="S149" s="178"/>
      <c r="T149" s="179"/>
      <c r="AT149" s="173" t="s">
        <v>182</v>
      </c>
      <c r="AU149" s="173" t="s">
        <v>84</v>
      </c>
      <c r="AV149" s="14" t="s">
        <v>84</v>
      </c>
      <c r="AW149" s="14" t="s">
        <v>28</v>
      </c>
      <c r="AX149" s="14" t="s">
        <v>72</v>
      </c>
      <c r="AY149" s="173" t="s">
        <v>166</v>
      </c>
    </row>
    <row r="150" spans="1:65" s="15" customFormat="1">
      <c r="B150" s="180"/>
      <c r="D150" s="165" t="s">
        <v>182</v>
      </c>
      <c r="E150" s="181" t="s">
        <v>1</v>
      </c>
      <c r="F150" s="182" t="s">
        <v>187</v>
      </c>
      <c r="H150" s="183">
        <v>127.7</v>
      </c>
      <c r="I150" s="184"/>
      <c r="L150" s="180"/>
      <c r="M150" s="185"/>
      <c r="N150" s="186"/>
      <c r="O150" s="186"/>
      <c r="P150" s="186"/>
      <c r="Q150" s="186"/>
      <c r="R150" s="186"/>
      <c r="S150" s="186"/>
      <c r="T150" s="187"/>
      <c r="AT150" s="181" t="s">
        <v>182</v>
      </c>
      <c r="AU150" s="181" t="s">
        <v>84</v>
      </c>
      <c r="AV150" s="15" t="s">
        <v>173</v>
      </c>
      <c r="AW150" s="15" t="s">
        <v>28</v>
      </c>
      <c r="AX150" s="15" t="s">
        <v>79</v>
      </c>
      <c r="AY150" s="181" t="s">
        <v>166</v>
      </c>
    </row>
    <row r="151" spans="1:65" s="2" customFormat="1" ht="33" customHeight="1">
      <c r="A151" s="32"/>
      <c r="B151" s="149"/>
      <c r="C151" s="150" t="s">
        <v>195</v>
      </c>
      <c r="D151" s="150" t="s">
        <v>169</v>
      </c>
      <c r="E151" s="151" t="s">
        <v>196</v>
      </c>
      <c r="F151" s="152" t="s">
        <v>197</v>
      </c>
      <c r="G151" s="153" t="s">
        <v>172</v>
      </c>
      <c r="H151" s="154">
        <v>2.5499999999999998</v>
      </c>
      <c r="I151" s="155"/>
      <c r="J151" s="156">
        <f>ROUND(I151*H151,2)</f>
        <v>0</v>
      </c>
      <c r="K151" s="157"/>
      <c r="L151" s="33"/>
      <c r="M151" s="158" t="s">
        <v>1</v>
      </c>
      <c r="N151" s="159" t="s">
        <v>38</v>
      </c>
      <c r="O151" s="58"/>
      <c r="P151" s="160">
        <f>O151*H151</f>
        <v>0</v>
      </c>
      <c r="Q151" s="160">
        <v>0</v>
      </c>
      <c r="R151" s="160">
        <f>Q151*H151</f>
        <v>0</v>
      </c>
      <c r="S151" s="160">
        <v>5.7000000000000002E-2</v>
      </c>
      <c r="T151" s="161">
        <f>S151*H151</f>
        <v>0.14535000000000001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173</v>
      </c>
      <c r="AT151" s="162" t="s">
        <v>169</v>
      </c>
      <c r="AU151" s="162" t="s">
        <v>84</v>
      </c>
      <c r="AY151" s="17" t="s">
        <v>166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84</v>
      </c>
      <c r="BK151" s="163">
        <f>ROUND(I151*H151,2)</f>
        <v>0</v>
      </c>
      <c r="BL151" s="17" t="s">
        <v>173</v>
      </c>
      <c r="BM151" s="162" t="s">
        <v>198</v>
      </c>
    </row>
    <row r="152" spans="1:65" s="13" customFormat="1">
      <c r="B152" s="164"/>
      <c r="D152" s="165" t="s">
        <v>182</v>
      </c>
      <c r="E152" s="166" t="s">
        <v>1</v>
      </c>
      <c r="F152" s="167" t="s">
        <v>185</v>
      </c>
      <c r="H152" s="166" t="s">
        <v>1</v>
      </c>
      <c r="I152" s="168"/>
      <c r="L152" s="164"/>
      <c r="M152" s="169"/>
      <c r="N152" s="170"/>
      <c r="O152" s="170"/>
      <c r="P152" s="170"/>
      <c r="Q152" s="170"/>
      <c r="R152" s="170"/>
      <c r="S152" s="170"/>
      <c r="T152" s="171"/>
      <c r="AT152" s="166" t="s">
        <v>182</v>
      </c>
      <c r="AU152" s="166" t="s">
        <v>84</v>
      </c>
      <c r="AV152" s="13" t="s">
        <v>79</v>
      </c>
      <c r="AW152" s="13" t="s">
        <v>28</v>
      </c>
      <c r="AX152" s="13" t="s">
        <v>72</v>
      </c>
      <c r="AY152" s="166" t="s">
        <v>166</v>
      </c>
    </row>
    <row r="153" spans="1:65" s="14" customFormat="1">
      <c r="B153" s="172"/>
      <c r="D153" s="165" t="s">
        <v>182</v>
      </c>
      <c r="E153" s="173" t="s">
        <v>1</v>
      </c>
      <c r="F153" s="174" t="s">
        <v>199</v>
      </c>
      <c r="H153" s="175">
        <v>2.5499999999999998</v>
      </c>
      <c r="I153" s="176"/>
      <c r="L153" s="172"/>
      <c r="M153" s="177"/>
      <c r="N153" s="178"/>
      <c r="O153" s="178"/>
      <c r="P153" s="178"/>
      <c r="Q153" s="178"/>
      <c r="R153" s="178"/>
      <c r="S153" s="178"/>
      <c r="T153" s="179"/>
      <c r="AT153" s="173" t="s">
        <v>182</v>
      </c>
      <c r="AU153" s="173" t="s">
        <v>84</v>
      </c>
      <c r="AV153" s="14" t="s">
        <v>84</v>
      </c>
      <c r="AW153" s="14" t="s">
        <v>28</v>
      </c>
      <c r="AX153" s="14" t="s">
        <v>79</v>
      </c>
      <c r="AY153" s="173" t="s">
        <v>166</v>
      </c>
    </row>
    <row r="154" spans="1:65" s="2" customFormat="1" ht="21.75" customHeight="1">
      <c r="A154" s="32"/>
      <c r="B154" s="149"/>
      <c r="C154" s="150" t="s">
        <v>200</v>
      </c>
      <c r="D154" s="150" t="s">
        <v>169</v>
      </c>
      <c r="E154" s="151" t="s">
        <v>201</v>
      </c>
      <c r="F154" s="152" t="s">
        <v>202</v>
      </c>
      <c r="G154" s="153" t="s">
        <v>203</v>
      </c>
      <c r="H154" s="154">
        <v>5</v>
      </c>
      <c r="I154" s="155"/>
      <c r="J154" s="156">
        <f>ROUND(I154*H154,2)</f>
        <v>0</v>
      </c>
      <c r="K154" s="157"/>
      <c r="L154" s="33"/>
      <c r="M154" s="158" t="s">
        <v>1</v>
      </c>
      <c r="N154" s="159" t="s">
        <v>38</v>
      </c>
      <c r="O154" s="58"/>
      <c r="P154" s="160">
        <f>O154*H154</f>
        <v>0</v>
      </c>
      <c r="Q154" s="160">
        <v>0</v>
      </c>
      <c r="R154" s="160">
        <f>Q154*H154</f>
        <v>0</v>
      </c>
      <c r="S154" s="160">
        <v>2.4E-2</v>
      </c>
      <c r="T154" s="161">
        <f>S154*H154</f>
        <v>0.12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173</v>
      </c>
      <c r="AT154" s="162" t="s">
        <v>169</v>
      </c>
      <c r="AU154" s="162" t="s">
        <v>84</v>
      </c>
      <c r="AY154" s="17" t="s">
        <v>166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84</v>
      </c>
      <c r="BK154" s="163">
        <f>ROUND(I154*H154,2)</f>
        <v>0</v>
      </c>
      <c r="BL154" s="17" t="s">
        <v>173</v>
      </c>
      <c r="BM154" s="162" t="s">
        <v>204</v>
      </c>
    </row>
    <row r="155" spans="1:65" s="13" customFormat="1">
      <c r="B155" s="164"/>
      <c r="D155" s="165" t="s">
        <v>182</v>
      </c>
      <c r="E155" s="166" t="s">
        <v>1</v>
      </c>
      <c r="F155" s="167" t="s">
        <v>205</v>
      </c>
      <c r="H155" s="166" t="s">
        <v>1</v>
      </c>
      <c r="I155" s="168"/>
      <c r="L155" s="164"/>
      <c r="M155" s="169"/>
      <c r="N155" s="170"/>
      <c r="O155" s="170"/>
      <c r="P155" s="170"/>
      <c r="Q155" s="170"/>
      <c r="R155" s="170"/>
      <c r="S155" s="170"/>
      <c r="T155" s="171"/>
      <c r="AT155" s="166" t="s">
        <v>182</v>
      </c>
      <c r="AU155" s="166" t="s">
        <v>84</v>
      </c>
      <c r="AV155" s="13" t="s">
        <v>79</v>
      </c>
      <c r="AW155" s="13" t="s">
        <v>28</v>
      </c>
      <c r="AX155" s="13" t="s">
        <v>72</v>
      </c>
      <c r="AY155" s="166" t="s">
        <v>166</v>
      </c>
    </row>
    <row r="156" spans="1:65" s="14" customFormat="1">
      <c r="B156" s="172"/>
      <c r="D156" s="165" t="s">
        <v>182</v>
      </c>
      <c r="E156" s="173" t="s">
        <v>1</v>
      </c>
      <c r="F156" s="174" t="s">
        <v>195</v>
      </c>
      <c r="H156" s="175">
        <v>5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182</v>
      </c>
      <c r="AU156" s="173" t="s">
        <v>84</v>
      </c>
      <c r="AV156" s="14" t="s">
        <v>84</v>
      </c>
      <c r="AW156" s="14" t="s">
        <v>28</v>
      </c>
      <c r="AX156" s="14" t="s">
        <v>79</v>
      </c>
      <c r="AY156" s="173" t="s">
        <v>166</v>
      </c>
    </row>
    <row r="157" spans="1:65" s="2" customFormat="1" ht="21.75" customHeight="1">
      <c r="A157" s="32"/>
      <c r="B157" s="149"/>
      <c r="C157" s="150" t="s">
        <v>206</v>
      </c>
      <c r="D157" s="150" t="s">
        <v>169</v>
      </c>
      <c r="E157" s="151" t="s">
        <v>207</v>
      </c>
      <c r="F157" s="152" t="s">
        <v>208</v>
      </c>
      <c r="G157" s="153" t="s">
        <v>172</v>
      </c>
      <c r="H157" s="154">
        <v>9.1539999999999999</v>
      </c>
      <c r="I157" s="155"/>
      <c r="J157" s="156">
        <f>ROUND(I157*H157,2)</f>
        <v>0</v>
      </c>
      <c r="K157" s="157"/>
      <c r="L157" s="33"/>
      <c r="M157" s="158" t="s">
        <v>1</v>
      </c>
      <c r="N157" s="159" t="s">
        <v>38</v>
      </c>
      <c r="O157" s="58"/>
      <c r="P157" s="160">
        <f>O157*H157</f>
        <v>0</v>
      </c>
      <c r="Q157" s="160">
        <v>0</v>
      </c>
      <c r="R157" s="160">
        <f>Q157*H157</f>
        <v>0</v>
      </c>
      <c r="S157" s="160">
        <v>7.5999999999999998E-2</v>
      </c>
      <c r="T157" s="161">
        <f>S157*H157</f>
        <v>0.69570399999999999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173</v>
      </c>
      <c r="AT157" s="162" t="s">
        <v>169</v>
      </c>
      <c r="AU157" s="162" t="s">
        <v>84</v>
      </c>
      <c r="AY157" s="17" t="s">
        <v>166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7" t="s">
        <v>84</v>
      </c>
      <c r="BK157" s="163">
        <f>ROUND(I157*H157,2)</f>
        <v>0</v>
      </c>
      <c r="BL157" s="17" t="s">
        <v>173</v>
      </c>
      <c r="BM157" s="162" t="s">
        <v>209</v>
      </c>
    </row>
    <row r="158" spans="1:65" s="13" customFormat="1">
      <c r="B158" s="164"/>
      <c r="D158" s="165" t="s">
        <v>182</v>
      </c>
      <c r="E158" s="166" t="s">
        <v>1</v>
      </c>
      <c r="F158" s="167" t="s">
        <v>205</v>
      </c>
      <c r="H158" s="166" t="s">
        <v>1</v>
      </c>
      <c r="I158" s="168"/>
      <c r="L158" s="164"/>
      <c r="M158" s="169"/>
      <c r="N158" s="170"/>
      <c r="O158" s="170"/>
      <c r="P158" s="170"/>
      <c r="Q158" s="170"/>
      <c r="R158" s="170"/>
      <c r="S158" s="170"/>
      <c r="T158" s="171"/>
      <c r="AT158" s="166" t="s">
        <v>182</v>
      </c>
      <c r="AU158" s="166" t="s">
        <v>84</v>
      </c>
      <c r="AV158" s="13" t="s">
        <v>79</v>
      </c>
      <c r="AW158" s="13" t="s">
        <v>28</v>
      </c>
      <c r="AX158" s="13" t="s">
        <v>72</v>
      </c>
      <c r="AY158" s="166" t="s">
        <v>166</v>
      </c>
    </row>
    <row r="159" spans="1:65" s="14" customFormat="1">
      <c r="B159" s="172"/>
      <c r="D159" s="165" t="s">
        <v>182</v>
      </c>
      <c r="E159" s="173" t="s">
        <v>1</v>
      </c>
      <c r="F159" s="174" t="s">
        <v>210</v>
      </c>
      <c r="H159" s="175">
        <v>9.1539999999999999</v>
      </c>
      <c r="I159" s="176"/>
      <c r="L159" s="172"/>
      <c r="M159" s="177"/>
      <c r="N159" s="178"/>
      <c r="O159" s="178"/>
      <c r="P159" s="178"/>
      <c r="Q159" s="178"/>
      <c r="R159" s="178"/>
      <c r="S159" s="178"/>
      <c r="T159" s="179"/>
      <c r="AT159" s="173" t="s">
        <v>182</v>
      </c>
      <c r="AU159" s="173" t="s">
        <v>84</v>
      </c>
      <c r="AV159" s="14" t="s">
        <v>84</v>
      </c>
      <c r="AW159" s="14" t="s">
        <v>28</v>
      </c>
      <c r="AX159" s="14" t="s">
        <v>79</v>
      </c>
      <c r="AY159" s="173" t="s">
        <v>166</v>
      </c>
    </row>
    <row r="160" spans="1:65" s="2" customFormat="1" ht="21.75" customHeight="1">
      <c r="A160" s="32"/>
      <c r="B160" s="149"/>
      <c r="C160" s="150" t="s">
        <v>211</v>
      </c>
      <c r="D160" s="150" t="s">
        <v>169</v>
      </c>
      <c r="E160" s="151" t="s">
        <v>212</v>
      </c>
      <c r="F160" s="152" t="s">
        <v>213</v>
      </c>
      <c r="G160" s="153" t="s">
        <v>203</v>
      </c>
      <c r="H160" s="154">
        <v>10</v>
      </c>
      <c r="I160" s="155"/>
      <c r="J160" s="156">
        <f>ROUND(I160*H160,2)</f>
        <v>0</v>
      </c>
      <c r="K160" s="157"/>
      <c r="L160" s="33"/>
      <c r="M160" s="158" t="s">
        <v>1</v>
      </c>
      <c r="N160" s="159" t="s">
        <v>38</v>
      </c>
      <c r="O160" s="58"/>
      <c r="P160" s="160">
        <f>O160*H160</f>
        <v>0</v>
      </c>
      <c r="Q160" s="160">
        <v>0</v>
      </c>
      <c r="R160" s="160">
        <f>Q160*H160</f>
        <v>0</v>
      </c>
      <c r="S160" s="160">
        <v>1.4E-2</v>
      </c>
      <c r="T160" s="161">
        <f>S160*H160</f>
        <v>0.14000000000000001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173</v>
      </c>
      <c r="AT160" s="162" t="s">
        <v>169</v>
      </c>
      <c r="AU160" s="162" t="s">
        <v>84</v>
      </c>
      <c r="AY160" s="17" t="s">
        <v>166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7" t="s">
        <v>84</v>
      </c>
      <c r="BK160" s="163">
        <f>ROUND(I160*H160,2)</f>
        <v>0</v>
      </c>
      <c r="BL160" s="17" t="s">
        <v>173</v>
      </c>
      <c r="BM160" s="162" t="s">
        <v>214</v>
      </c>
    </row>
    <row r="161" spans="1:65" s="13" customFormat="1">
      <c r="B161" s="164"/>
      <c r="D161" s="165" t="s">
        <v>182</v>
      </c>
      <c r="E161" s="166" t="s">
        <v>1</v>
      </c>
      <c r="F161" s="167" t="s">
        <v>215</v>
      </c>
      <c r="H161" s="166" t="s">
        <v>1</v>
      </c>
      <c r="I161" s="168"/>
      <c r="L161" s="164"/>
      <c r="M161" s="169"/>
      <c r="N161" s="170"/>
      <c r="O161" s="170"/>
      <c r="P161" s="170"/>
      <c r="Q161" s="170"/>
      <c r="R161" s="170"/>
      <c r="S161" s="170"/>
      <c r="T161" s="171"/>
      <c r="AT161" s="166" t="s">
        <v>182</v>
      </c>
      <c r="AU161" s="166" t="s">
        <v>84</v>
      </c>
      <c r="AV161" s="13" t="s">
        <v>79</v>
      </c>
      <c r="AW161" s="13" t="s">
        <v>28</v>
      </c>
      <c r="AX161" s="13" t="s">
        <v>72</v>
      </c>
      <c r="AY161" s="166" t="s">
        <v>166</v>
      </c>
    </row>
    <row r="162" spans="1:65" s="14" customFormat="1">
      <c r="B162" s="172"/>
      <c r="D162" s="165" t="s">
        <v>182</v>
      </c>
      <c r="E162" s="173" t="s">
        <v>1</v>
      </c>
      <c r="F162" s="174" t="s">
        <v>216</v>
      </c>
      <c r="H162" s="175">
        <v>10</v>
      </c>
      <c r="I162" s="176"/>
      <c r="L162" s="172"/>
      <c r="M162" s="177"/>
      <c r="N162" s="178"/>
      <c r="O162" s="178"/>
      <c r="P162" s="178"/>
      <c r="Q162" s="178"/>
      <c r="R162" s="178"/>
      <c r="S162" s="178"/>
      <c r="T162" s="179"/>
      <c r="AT162" s="173" t="s">
        <v>182</v>
      </c>
      <c r="AU162" s="173" t="s">
        <v>84</v>
      </c>
      <c r="AV162" s="14" t="s">
        <v>84</v>
      </c>
      <c r="AW162" s="14" t="s">
        <v>28</v>
      </c>
      <c r="AX162" s="14" t="s">
        <v>79</v>
      </c>
      <c r="AY162" s="173" t="s">
        <v>166</v>
      </c>
    </row>
    <row r="163" spans="1:65" s="2" customFormat="1" ht="21.75" customHeight="1">
      <c r="A163" s="32"/>
      <c r="B163" s="149"/>
      <c r="C163" s="150" t="s">
        <v>167</v>
      </c>
      <c r="D163" s="150" t="s">
        <v>169</v>
      </c>
      <c r="E163" s="151" t="s">
        <v>217</v>
      </c>
      <c r="F163" s="152" t="s">
        <v>218</v>
      </c>
      <c r="G163" s="153" t="s">
        <v>203</v>
      </c>
      <c r="H163" s="154">
        <v>1</v>
      </c>
      <c r="I163" s="155"/>
      <c r="J163" s="156">
        <f>ROUND(I163*H163,2)</f>
        <v>0</v>
      </c>
      <c r="K163" s="157"/>
      <c r="L163" s="33"/>
      <c r="M163" s="158" t="s">
        <v>1</v>
      </c>
      <c r="N163" s="159" t="s">
        <v>38</v>
      </c>
      <c r="O163" s="58"/>
      <c r="P163" s="160">
        <f>O163*H163</f>
        <v>0</v>
      </c>
      <c r="Q163" s="160">
        <v>0</v>
      </c>
      <c r="R163" s="160">
        <f>Q163*H163</f>
        <v>0</v>
      </c>
      <c r="S163" s="160">
        <v>2.5999999999999999E-2</v>
      </c>
      <c r="T163" s="161">
        <f>S163*H163</f>
        <v>2.5999999999999999E-2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173</v>
      </c>
      <c r="AT163" s="162" t="s">
        <v>169</v>
      </c>
      <c r="AU163" s="162" t="s">
        <v>84</v>
      </c>
      <c r="AY163" s="17" t="s">
        <v>166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7" t="s">
        <v>84</v>
      </c>
      <c r="BK163" s="163">
        <f>ROUND(I163*H163,2)</f>
        <v>0</v>
      </c>
      <c r="BL163" s="17" t="s">
        <v>173</v>
      </c>
      <c r="BM163" s="162" t="s">
        <v>219</v>
      </c>
    </row>
    <row r="164" spans="1:65" s="13" customFormat="1">
      <c r="B164" s="164"/>
      <c r="D164" s="165" t="s">
        <v>182</v>
      </c>
      <c r="E164" s="166" t="s">
        <v>1</v>
      </c>
      <c r="F164" s="167" t="s">
        <v>220</v>
      </c>
      <c r="H164" s="166" t="s">
        <v>1</v>
      </c>
      <c r="I164" s="168"/>
      <c r="L164" s="164"/>
      <c r="M164" s="169"/>
      <c r="N164" s="170"/>
      <c r="O164" s="170"/>
      <c r="P164" s="170"/>
      <c r="Q164" s="170"/>
      <c r="R164" s="170"/>
      <c r="S164" s="170"/>
      <c r="T164" s="171"/>
      <c r="AT164" s="166" t="s">
        <v>182</v>
      </c>
      <c r="AU164" s="166" t="s">
        <v>84</v>
      </c>
      <c r="AV164" s="13" t="s">
        <v>79</v>
      </c>
      <c r="AW164" s="13" t="s">
        <v>28</v>
      </c>
      <c r="AX164" s="13" t="s">
        <v>72</v>
      </c>
      <c r="AY164" s="166" t="s">
        <v>166</v>
      </c>
    </row>
    <row r="165" spans="1:65" s="14" customFormat="1">
      <c r="B165" s="172"/>
      <c r="D165" s="165" t="s">
        <v>182</v>
      </c>
      <c r="E165" s="173" t="s">
        <v>1</v>
      </c>
      <c r="F165" s="174" t="s">
        <v>79</v>
      </c>
      <c r="H165" s="175">
        <v>1</v>
      </c>
      <c r="I165" s="176"/>
      <c r="L165" s="172"/>
      <c r="M165" s="177"/>
      <c r="N165" s="178"/>
      <c r="O165" s="178"/>
      <c r="P165" s="178"/>
      <c r="Q165" s="178"/>
      <c r="R165" s="178"/>
      <c r="S165" s="178"/>
      <c r="T165" s="179"/>
      <c r="AT165" s="173" t="s">
        <v>182</v>
      </c>
      <c r="AU165" s="173" t="s">
        <v>84</v>
      </c>
      <c r="AV165" s="14" t="s">
        <v>84</v>
      </c>
      <c r="AW165" s="14" t="s">
        <v>28</v>
      </c>
      <c r="AX165" s="14" t="s">
        <v>79</v>
      </c>
      <c r="AY165" s="173" t="s">
        <v>166</v>
      </c>
    </row>
    <row r="166" spans="1:65" s="2" customFormat="1" ht="21.75" customHeight="1">
      <c r="A166" s="32"/>
      <c r="B166" s="149"/>
      <c r="C166" s="150" t="s">
        <v>216</v>
      </c>
      <c r="D166" s="150" t="s">
        <v>169</v>
      </c>
      <c r="E166" s="151" t="s">
        <v>221</v>
      </c>
      <c r="F166" s="152" t="s">
        <v>222</v>
      </c>
      <c r="G166" s="153" t="s">
        <v>172</v>
      </c>
      <c r="H166" s="154">
        <v>1.9750000000000001</v>
      </c>
      <c r="I166" s="155"/>
      <c r="J166" s="156">
        <f>ROUND(I166*H166,2)</f>
        <v>0</v>
      </c>
      <c r="K166" s="157"/>
      <c r="L166" s="33"/>
      <c r="M166" s="158" t="s">
        <v>1</v>
      </c>
      <c r="N166" s="159" t="s">
        <v>38</v>
      </c>
      <c r="O166" s="58"/>
      <c r="P166" s="160">
        <f>O166*H166</f>
        <v>0</v>
      </c>
      <c r="Q166" s="160">
        <v>0</v>
      </c>
      <c r="R166" s="160">
        <f>Q166*H166</f>
        <v>0</v>
      </c>
      <c r="S166" s="160">
        <v>7.3999999999999996E-2</v>
      </c>
      <c r="T166" s="161">
        <f>S166*H166</f>
        <v>0.14615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173</v>
      </c>
      <c r="AT166" s="162" t="s">
        <v>169</v>
      </c>
      <c r="AU166" s="162" t="s">
        <v>84</v>
      </c>
      <c r="AY166" s="17" t="s">
        <v>166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7" t="s">
        <v>84</v>
      </c>
      <c r="BK166" s="163">
        <f>ROUND(I166*H166,2)</f>
        <v>0</v>
      </c>
      <c r="BL166" s="17" t="s">
        <v>173</v>
      </c>
      <c r="BM166" s="162" t="s">
        <v>223</v>
      </c>
    </row>
    <row r="167" spans="1:65" s="13" customFormat="1">
      <c r="B167" s="164"/>
      <c r="D167" s="165" t="s">
        <v>182</v>
      </c>
      <c r="E167" s="166" t="s">
        <v>1</v>
      </c>
      <c r="F167" s="167" t="s">
        <v>215</v>
      </c>
      <c r="H167" s="166" t="s">
        <v>1</v>
      </c>
      <c r="I167" s="168"/>
      <c r="L167" s="164"/>
      <c r="M167" s="169"/>
      <c r="N167" s="170"/>
      <c r="O167" s="170"/>
      <c r="P167" s="170"/>
      <c r="Q167" s="170"/>
      <c r="R167" s="170"/>
      <c r="S167" s="170"/>
      <c r="T167" s="171"/>
      <c r="AT167" s="166" t="s">
        <v>182</v>
      </c>
      <c r="AU167" s="166" t="s">
        <v>84</v>
      </c>
      <c r="AV167" s="13" t="s">
        <v>79</v>
      </c>
      <c r="AW167" s="13" t="s">
        <v>28</v>
      </c>
      <c r="AX167" s="13" t="s">
        <v>72</v>
      </c>
      <c r="AY167" s="166" t="s">
        <v>166</v>
      </c>
    </row>
    <row r="168" spans="1:65" s="14" customFormat="1">
      <c r="B168" s="172"/>
      <c r="D168" s="165" t="s">
        <v>182</v>
      </c>
      <c r="E168" s="173" t="s">
        <v>1</v>
      </c>
      <c r="F168" s="174" t="s">
        <v>224</v>
      </c>
      <c r="H168" s="175">
        <v>1.9750000000000001</v>
      </c>
      <c r="I168" s="176"/>
      <c r="L168" s="172"/>
      <c r="M168" s="177"/>
      <c r="N168" s="178"/>
      <c r="O168" s="178"/>
      <c r="P168" s="178"/>
      <c r="Q168" s="178"/>
      <c r="R168" s="178"/>
      <c r="S168" s="178"/>
      <c r="T168" s="179"/>
      <c r="AT168" s="173" t="s">
        <v>182</v>
      </c>
      <c r="AU168" s="173" t="s">
        <v>84</v>
      </c>
      <c r="AV168" s="14" t="s">
        <v>84</v>
      </c>
      <c r="AW168" s="14" t="s">
        <v>28</v>
      </c>
      <c r="AX168" s="14" t="s">
        <v>79</v>
      </c>
      <c r="AY168" s="173" t="s">
        <v>166</v>
      </c>
    </row>
    <row r="169" spans="1:65" s="2" customFormat="1" ht="21.75" customHeight="1">
      <c r="A169" s="32"/>
      <c r="B169" s="149"/>
      <c r="C169" s="150" t="s">
        <v>225</v>
      </c>
      <c r="D169" s="150" t="s">
        <v>169</v>
      </c>
      <c r="E169" s="151" t="s">
        <v>226</v>
      </c>
      <c r="F169" s="152" t="s">
        <v>227</v>
      </c>
      <c r="G169" s="153" t="s">
        <v>172</v>
      </c>
      <c r="H169" s="154">
        <v>6.1349999999999998</v>
      </c>
      <c r="I169" s="155"/>
      <c r="J169" s="156">
        <f>ROUND(I169*H169,2)</f>
        <v>0</v>
      </c>
      <c r="K169" s="157"/>
      <c r="L169" s="33"/>
      <c r="M169" s="158" t="s">
        <v>1</v>
      </c>
      <c r="N169" s="159" t="s">
        <v>38</v>
      </c>
      <c r="O169" s="58"/>
      <c r="P169" s="160">
        <f>O169*H169</f>
        <v>0</v>
      </c>
      <c r="Q169" s="160">
        <v>0</v>
      </c>
      <c r="R169" s="160">
        <f>Q169*H169</f>
        <v>0</v>
      </c>
      <c r="S169" s="160">
        <v>5.1999999999999998E-2</v>
      </c>
      <c r="T169" s="161">
        <f>S169*H169</f>
        <v>0.31901999999999997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173</v>
      </c>
      <c r="AT169" s="162" t="s">
        <v>169</v>
      </c>
      <c r="AU169" s="162" t="s">
        <v>84</v>
      </c>
      <c r="AY169" s="17" t="s">
        <v>166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7" t="s">
        <v>84</v>
      </c>
      <c r="BK169" s="163">
        <f>ROUND(I169*H169,2)</f>
        <v>0</v>
      </c>
      <c r="BL169" s="17" t="s">
        <v>173</v>
      </c>
      <c r="BM169" s="162" t="s">
        <v>228</v>
      </c>
    </row>
    <row r="170" spans="1:65" s="13" customFormat="1">
      <c r="B170" s="164"/>
      <c r="D170" s="165" t="s">
        <v>182</v>
      </c>
      <c r="E170" s="166" t="s">
        <v>1</v>
      </c>
      <c r="F170" s="167" t="s">
        <v>215</v>
      </c>
      <c r="H170" s="166" t="s">
        <v>1</v>
      </c>
      <c r="I170" s="168"/>
      <c r="L170" s="164"/>
      <c r="M170" s="169"/>
      <c r="N170" s="170"/>
      <c r="O170" s="170"/>
      <c r="P170" s="170"/>
      <c r="Q170" s="170"/>
      <c r="R170" s="170"/>
      <c r="S170" s="170"/>
      <c r="T170" s="171"/>
      <c r="AT170" s="166" t="s">
        <v>182</v>
      </c>
      <c r="AU170" s="166" t="s">
        <v>84</v>
      </c>
      <c r="AV170" s="13" t="s">
        <v>79</v>
      </c>
      <c r="AW170" s="13" t="s">
        <v>28</v>
      </c>
      <c r="AX170" s="13" t="s">
        <v>72</v>
      </c>
      <c r="AY170" s="166" t="s">
        <v>166</v>
      </c>
    </row>
    <row r="171" spans="1:65" s="14" customFormat="1">
      <c r="B171" s="172"/>
      <c r="D171" s="165" t="s">
        <v>182</v>
      </c>
      <c r="E171" s="173" t="s">
        <v>1</v>
      </c>
      <c r="F171" s="174" t="s">
        <v>229</v>
      </c>
      <c r="H171" s="175">
        <v>6.1349999999999998</v>
      </c>
      <c r="I171" s="176"/>
      <c r="L171" s="172"/>
      <c r="M171" s="177"/>
      <c r="N171" s="178"/>
      <c r="O171" s="178"/>
      <c r="P171" s="178"/>
      <c r="Q171" s="178"/>
      <c r="R171" s="178"/>
      <c r="S171" s="178"/>
      <c r="T171" s="179"/>
      <c r="AT171" s="173" t="s">
        <v>182</v>
      </c>
      <c r="AU171" s="173" t="s">
        <v>84</v>
      </c>
      <c r="AV171" s="14" t="s">
        <v>84</v>
      </c>
      <c r="AW171" s="14" t="s">
        <v>28</v>
      </c>
      <c r="AX171" s="14" t="s">
        <v>79</v>
      </c>
      <c r="AY171" s="173" t="s">
        <v>166</v>
      </c>
    </row>
    <row r="172" spans="1:65" s="2" customFormat="1" ht="21.75" customHeight="1">
      <c r="A172" s="32"/>
      <c r="B172" s="149"/>
      <c r="C172" s="150" t="s">
        <v>230</v>
      </c>
      <c r="D172" s="150" t="s">
        <v>169</v>
      </c>
      <c r="E172" s="151" t="s">
        <v>231</v>
      </c>
      <c r="F172" s="152" t="s">
        <v>232</v>
      </c>
      <c r="G172" s="153" t="s">
        <v>172</v>
      </c>
      <c r="H172" s="154">
        <v>4.9219999999999997</v>
      </c>
      <c r="I172" s="155"/>
      <c r="J172" s="156">
        <f>ROUND(I172*H172,2)</f>
        <v>0</v>
      </c>
      <c r="K172" s="157"/>
      <c r="L172" s="33"/>
      <c r="M172" s="158" t="s">
        <v>1</v>
      </c>
      <c r="N172" s="159" t="s">
        <v>38</v>
      </c>
      <c r="O172" s="58"/>
      <c r="P172" s="160">
        <f>O172*H172</f>
        <v>0</v>
      </c>
      <c r="Q172" s="160">
        <v>0</v>
      </c>
      <c r="R172" s="160">
        <f>Q172*H172</f>
        <v>0</v>
      </c>
      <c r="S172" s="160">
        <v>6.2E-2</v>
      </c>
      <c r="T172" s="161">
        <f>S172*H172</f>
        <v>0.30516399999999999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173</v>
      </c>
      <c r="AT172" s="162" t="s">
        <v>169</v>
      </c>
      <c r="AU172" s="162" t="s">
        <v>84</v>
      </c>
      <c r="AY172" s="17" t="s">
        <v>166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7" t="s">
        <v>84</v>
      </c>
      <c r="BK172" s="163">
        <f>ROUND(I172*H172,2)</f>
        <v>0</v>
      </c>
      <c r="BL172" s="17" t="s">
        <v>173</v>
      </c>
      <c r="BM172" s="162" t="s">
        <v>233</v>
      </c>
    </row>
    <row r="173" spans="1:65" s="13" customFormat="1">
      <c r="B173" s="164"/>
      <c r="D173" s="165" t="s">
        <v>182</v>
      </c>
      <c r="E173" s="166" t="s">
        <v>1</v>
      </c>
      <c r="F173" s="167" t="s">
        <v>220</v>
      </c>
      <c r="H173" s="166" t="s">
        <v>1</v>
      </c>
      <c r="I173" s="168"/>
      <c r="L173" s="164"/>
      <c r="M173" s="169"/>
      <c r="N173" s="170"/>
      <c r="O173" s="170"/>
      <c r="P173" s="170"/>
      <c r="Q173" s="170"/>
      <c r="R173" s="170"/>
      <c r="S173" s="170"/>
      <c r="T173" s="171"/>
      <c r="AT173" s="166" t="s">
        <v>182</v>
      </c>
      <c r="AU173" s="166" t="s">
        <v>84</v>
      </c>
      <c r="AV173" s="13" t="s">
        <v>79</v>
      </c>
      <c r="AW173" s="13" t="s">
        <v>28</v>
      </c>
      <c r="AX173" s="13" t="s">
        <v>72</v>
      </c>
      <c r="AY173" s="166" t="s">
        <v>166</v>
      </c>
    </row>
    <row r="174" spans="1:65" s="14" customFormat="1">
      <c r="B174" s="172"/>
      <c r="D174" s="165" t="s">
        <v>182</v>
      </c>
      <c r="E174" s="173" t="s">
        <v>1</v>
      </c>
      <c r="F174" s="174" t="s">
        <v>234</v>
      </c>
      <c r="H174" s="175">
        <v>4.9219999999999997</v>
      </c>
      <c r="I174" s="176"/>
      <c r="L174" s="172"/>
      <c r="M174" s="177"/>
      <c r="N174" s="178"/>
      <c r="O174" s="178"/>
      <c r="P174" s="178"/>
      <c r="Q174" s="178"/>
      <c r="R174" s="178"/>
      <c r="S174" s="178"/>
      <c r="T174" s="179"/>
      <c r="AT174" s="173" t="s">
        <v>182</v>
      </c>
      <c r="AU174" s="173" t="s">
        <v>84</v>
      </c>
      <c r="AV174" s="14" t="s">
        <v>84</v>
      </c>
      <c r="AW174" s="14" t="s">
        <v>28</v>
      </c>
      <c r="AX174" s="14" t="s">
        <v>79</v>
      </c>
      <c r="AY174" s="173" t="s">
        <v>166</v>
      </c>
    </row>
    <row r="175" spans="1:65" s="2" customFormat="1" ht="33" customHeight="1">
      <c r="A175" s="32"/>
      <c r="B175" s="149"/>
      <c r="C175" s="150" t="s">
        <v>235</v>
      </c>
      <c r="D175" s="150" t="s">
        <v>169</v>
      </c>
      <c r="E175" s="151" t="s">
        <v>236</v>
      </c>
      <c r="F175" s="152" t="s">
        <v>237</v>
      </c>
      <c r="G175" s="153" t="s">
        <v>238</v>
      </c>
      <c r="H175" s="154">
        <v>31.56</v>
      </c>
      <c r="I175" s="155"/>
      <c r="J175" s="156">
        <f>ROUND(I175*H175,2)</f>
        <v>0</v>
      </c>
      <c r="K175" s="157"/>
      <c r="L175" s="33"/>
      <c r="M175" s="158" t="s">
        <v>1</v>
      </c>
      <c r="N175" s="159" t="s">
        <v>38</v>
      </c>
      <c r="O175" s="58"/>
      <c r="P175" s="160">
        <f>O175*H175</f>
        <v>0</v>
      </c>
      <c r="Q175" s="160">
        <v>4.7489999999999997E-2</v>
      </c>
      <c r="R175" s="160">
        <f>Q175*H175</f>
        <v>1.4987843999999999</v>
      </c>
      <c r="S175" s="160">
        <v>0</v>
      </c>
      <c r="T175" s="161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173</v>
      </c>
      <c r="AT175" s="162" t="s">
        <v>169</v>
      </c>
      <c r="AU175" s="162" t="s">
        <v>84</v>
      </c>
      <c r="AY175" s="17" t="s">
        <v>166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7" t="s">
        <v>84</v>
      </c>
      <c r="BK175" s="163">
        <f>ROUND(I175*H175,2)</f>
        <v>0</v>
      </c>
      <c r="BL175" s="17" t="s">
        <v>173</v>
      </c>
      <c r="BM175" s="162" t="s">
        <v>239</v>
      </c>
    </row>
    <row r="176" spans="1:65" s="13" customFormat="1">
      <c r="B176" s="164"/>
      <c r="D176" s="165" t="s">
        <v>182</v>
      </c>
      <c r="E176" s="166" t="s">
        <v>1</v>
      </c>
      <c r="F176" s="167" t="s">
        <v>240</v>
      </c>
      <c r="H176" s="166" t="s">
        <v>1</v>
      </c>
      <c r="I176" s="168"/>
      <c r="L176" s="164"/>
      <c r="M176" s="169"/>
      <c r="N176" s="170"/>
      <c r="O176" s="170"/>
      <c r="P176" s="170"/>
      <c r="Q176" s="170"/>
      <c r="R176" s="170"/>
      <c r="S176" s="170"/>
      <c r="T176" s="171"/>
      <c r="AT176" s="166" t="s">
        <v>182</v>
      </c>
      <c r="AU176" s="166" t="s">
        <v>84</v>
      </c>
      <c r="AV176" s="13" t="s">
        <v>79</v>
      </c>
      <c r="AW176" s="13" t="s">
        <v>28</v>
      </c>
      <c r="AX176" s="13" t="s">
        <v>72</v>
      </c>
      <c r="AY176" s="166" t="s">
        <v>166</v>
      </c>
    </row>
    <row r="177" spans="1:65" s="14" customFormat="1">
      <c r="B177" s="172"/>
      <c r="D177" s="165" t="s">
        <v>182</v>
      </c>
      <c r="E177" s="173" t="s">
        <v>1</v>
      </c>
      <c r="F177" s="174" t="s">
        <v>241</v>
      </c>
      <c r="H177" s="175">
        <v>31.56</v>
      </c>
      <c r="I177" s="176"/>
      <c r="L177" s="172"/>
      <c r="M177" s="177"/>
      <c r="N177" s="178"/>
      <c r="O177" s="178"/>
      <c r="P177" s="178"/>
      <c r="Q177" s="178"/>
      <c r="R177" s="178"/>
      <c r="S177" s="178"/>
      <c r="T177" s="179"/>
      <c r="AT177" s="173" t="s">
        <v>182</v>
      </c>
      <c r="AU177" s="173" t="s">
        <v>84</v>
      </c>
      <c r="AV177" s="14" t="s">
        <v>84</v>
      </c>
      <c r="AW177" s="14" t="s">
        <v>28</v>
      </c>
      <c r="AX177" s="14" t="s">
        <v>79</v>
      </c>
      <c r="AY177" s="173" t="s">
        <v>166</v>
      </c>
    </row>
    <row r="178" spans="1:65" s="2" customFormat="1" ht="33" customHeight="1">
      <c r="A178" s="32"/>
      <c r="B178" s="149"/>
      <c r="C178" s="150" t="s">
        <v>242</v>
      </c>
      <c r="D178" s="150" t="s">
        <v>169</v>
      </c>
      <c r="E178" s="151" t="s">
        <v>243</v>
      </c>
      <c r="F178" s="152" t="s">
        <v>244</v>
      </c>
      <c r="G178" s="153" t="s">
        <v>172</v>
      </c>
      <c r="H178" s="154">
        <v>68.900000000000006</v>
      </c>
      <c r="I178" s="155"/>
      <c r="J178" s="156">
        <f>ROUND(I178*H178,2)</f>
        <v>0</v>
      </c>
      <c r="K178" s="157"/>
      <c r="L178" s="33"/>
      <c r="M178" s="158" t="s">
        <v>1</v>
      </c>
      <c r="N178" s="159" t="s">
        <v>38</v>
      </c>
      <c r="O178" s="58"/>
      <c r="P178" s="160">
        <f>O178*H178</f>
        <v>0</v>
      </c>
      <c r="Q178" s="160">
        <v>0</v>
      </c>
      <c r="R178" s="160">
        <f>Q178*H178</f>
        <v>0</v>
      </c>
      <c r="S178" s="160">
        <v>0.05</v>
      </c>
      <c r="T178" s="161">
        <f>S178*H178</f>
        <v>3.4450000000000003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173</v>
      </c>
      <c r="AT178" s="162" t="s">
        <v>169</v>
      </c>
      <c r="AU178" s="162" t="s">
        <v>84</v>
      </c>
      <c r="AY178" s="17" t="s">
        <v>166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84</v>
      </c>
      <c r="BK178" s="163">
        <f>ROUND(I178*H178,2)</f>
        <v>0</v>
      </c>
      <c r="BL178" s="17" t="s">
        <v>173</v>
      </c>
      <c r="BM178" s="162" t="s">
        <v>245</v>
      </c>
    </row>
    <row r="179" spans="1:65" s="13" customFormat="1">
      <c r="B179" s="164"/>
      <c r="D179" s="165" t="s">
        <v>182</v>
      </c>
      <c r="E179" s="166" t="s">
        <v>1</v>
      </c>
      <c r="F179" s="167" t="s">
        <v>246</v>
      </c>
      <c r="H179" s="166" t="s">
        <v>1</v>
      </c>
      <c r="I179" s="168"/>
      <c r="L179" s="164"/>
      <c r="M179" s="169"/>
      <c r="N179" s="170"/>
      <c r="O179" s="170"/>
      <c r="P179" s="170"/>
      <c r="Q179" s="170"/>
      <c r="R179" s="170"/>
      <c r="S179" s="170"/>
      <c r="T179" s="171"/>
      <c r="AT179" s="166" t="s">
        <v>182</v>
      </c>
      <c r="AU179" s="166" t="s">
        <v>84</v>
      </c>
      <c r="AV179" s="13" t="s">
        <v>79</v>
      </c>
      <c r="AW179" s="13" t="s">
        <v>28</v>
      </c>
      <c r="AX179" s="13" t="s">
        <v>72</v>
      </c>
      <c r="AY179" s="166" t="s">
        <v>166</v>
      </c>
    </row>
    <row r="180" spans="1:65" s="14" customFormat="1">
      <c r="B180" s="172"/>
      <c r="D180" s="165" t="s">
        <v>182</v>
      </c>
      <c r="E180" s="173" t="s">
        <v>1</v>
      </c>
      <c r="F180" s="174" t="s">
        <v>194</v>
      </c>
      <c r="H180" s="175">
        <v>68.900000000000006</v>
      </c>
      <c r="I180" s="176"/>
      <c r="L180" s="172"/>
      <c r="M180" s="177"/>
      <c r="N180" s="178"/>
      <c r="O180" s="178"/>
      <c r="P180" s="178"/>
      <c r="Q180" s="178"/>
      <c r="R180" s="178"/>
      <c r="S180" s="178"/>
      <c r="T180" s="179"/>
      <c r="AT180" s="173" t="s">
        <v>182</v>
      </c>
      <c r="AU180" s="173" t="s">
        <v>84</v>
      </c>
      <c r="AV180" s="14" t="s">
        <v>84</v>
      </c>
      <c r="AW180" s="14" t="s">
        <v>28</v>
      </c>
      <c r="AX180" s="14" t="s">
        <v>79</v>
      </c>
      <c r="AY180" s="173" t="s">
        <v>166</v>
      </c>
    </row>
    <row r="181" spans="1:65" s="2" customFormat="1" ht="33" customHeight="1">
      <c r="A181" s="32"/>
      <c r="B181" s="149"/>
      <c r="C181" s="150" t="s">
        <v>247</v>
      </c>
      <c r="D181" s="150" t="s">
        <v>169</v>
      </c>
      <c r="E181" s="151" t="s">
        <v>248</v>
      </c>
      <c r="F181" s="152" t="s">
        <v>249</v>
      </c>
      <c r="G181" s="153" t="s">
        <v>172</v>
      </c>
      <c r="H181" s="154">
        <v>53.426000000000002</v>
      </c>
      <c r="I181" s="155"/>
      <c r="J181" s="156">
        <f>ROUND(I181*H181,2)</f>
        <v>0</v>
      </c>
      <c r="K181" s="157"/>
      <c r="L181" s="33"/>
      <c r="M181" s="158" t="s">
        <v>1</v>
      </c>
      <c r="N181" s="159" t="s">
        <v>38</v>
      </c>
      <c r="O181" s="58"/>
      <c r="P181" s="160">
        <f>O181*H181</f>
        <v>0</v>
      </c>
      <c r="Q181" s="160">
        <v>0</v>
      </c>
      <c r="R181" s="160">
        <f>Q181*H181</f>
        <v>0</v>
      </c>
      <c r="S181" s="160">
        <v>0.01</v>
      </c>
      <c r="T181" s="161">
        <f>S181*H181</f>
        <v>0.53426000000000007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2" t="s">
        <v>173</v>
      </c>
      <c r="AT181" s="162" t="s">
        <v>169</v>
      </c>
      <c r="AU181" s="162" t="s">
        <v>84</v>
      </c>
      <c r="AY181" s="17" t="s">
        <v>166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7" t="s">
        <v>84</v>
      </c>
      <c r="BK181" s="163">
        <f>ROUND(I181*H181,2)</f>
        <v>0</v>
      </c>
      <c r="BL181" s="17" t="s">
        <v>173</v>
      </c>
      <c r="BM181" s="162" t="s">
        <v>250</v>
      </c>
    </row>
    <row r="182" spans="1:65" s="13" customFormat="1">
      <c r="B182" s="164"/>
      <c r="D182" s="165" t="s">
        <v>182</v>
      </c>
      <c r="E182" s="166" t="s">
        <v>1</v>
      </c>
      <c r="F182" s="167" t="s">
        <v>251</v>
      </c>
      <c r="H182" s="166" t="s">
        <v>1</v>
      </c>
      <c r="I182" s="168"/>
      <c r="L182" s="164"/>
      <c r="M182" s="169"/>
      <c r="N182" s="170"/>
      <c r="O182" s="170"/>
      <c r="P182" s="170"/>
      <c r="Q182" s="170"/>
      <c r="R182" s="170"/>
      <c r="S182" s="170"/>
      <c r="T182" s="171"/>
      <c r="AT182" s="166" t="s">
        <v>182</v>
      </c>
      <c r="AU182" s="166" t="s">
        <v>84</v>
      </c>
      <c r="AV182" s="13" t="s">
        <v>79</v>
      </c>
      <c r="AW182" s="13" t="s">
        <v>28</v>
      </c>
      <c r="AX182" s="13" t="s">
        <v>72</v>
      </c>
      <c r="AY182" s="166" t="s">
        <v>166</v>
      </c>
    </row>
    <row r="183" spans="1:65" s="14" customFormat="1">
      <c r="B183" s="172"/>
      <c r="D183" s="165" t="s">
        <v>182</v>
      </c>
      <c r="E183" s="173" t="s">
        <v>1</v>
      </c>
      <c r="F183" s="174" t="s">
        <v>252</v>
      </c>
      <c r="H183" s="175">
        <v>53.426000000000002</v>
      </c>
      <c r="I183" s="176"/>
      <c r="L183" s="172"/>
      <c r="M183" s="177"/>
      <c r="N183" s="178"/>
      <c r="O183" s="178"/>
      <c r="P183" s="178"/>
      <c r="Q183" s="178"/>
      <c r="R183" s="178"/>
      <c r="S183" s="178"/>
      <c r="T183" s="179"/>
      <c r="AT183" s="173" t="s">
        <v>182</v>
      </c>
      <c r="AU183" s="173" t="s">
        <v>84</v>
      </c>
      <c r="AV183" s="14" t="s">
        <v>84</v>
      </c>
      <c r="AW183" s="14" t="s">
        <v>28</v>
      </c>
      <c r="AX183" s="14" t="s">
        <v>79</v>
      </c>
      <c r="AY183" s="173" t="s">
        <v>166</v>
      </c>
    </row>
    <row r="184" spans="1:65" s="2" customFormat="1" ht="33" customHeight="1">
      <c r="A184" s="32"/>
      <c r="B184" s="149"/>
      <c r="C184" s="150" t="s">
        <v>253</v>
      </c>
      <c r="D184" s="150" t="s">
        <v>169</v>
      </c>
      <c r="E184" s="151" t="s">
        <v>254</v>
      </c>
      <c r="F184" s="152" t="s">
        <v>255</v>
      </c>
      <c r="G184" s="153" t="s">
        <v>172</v>
      </c>
      <c r="H184" s="154">
        <v>134.01499999999999</v>
      </c>
      <c r="I184" s="155"/>
      <c r="J184" s="156">
        <f>ROUND(I184*H184,2)</f>
        <v>0</v>
      </c>
      <c r="K184" s="157"/>
      <c r="L184" s="33"/>
      <c r="M184" s="158" t="s">
        <v>1</v>
      </c>
      <c r="N184" s="159" t="s">
        <v>38</v>
      </c>
      <c r="O184" s="58"/>
      <c r="P184" s="160">
        <f>O184*H184</f>
        <v>0</v>
      </c>
      <c r="Q184" s="160">
        <v>0</v>
      </c>
      <c r="R184" s="160">
        <f>Q184*H184</f>
        <v>0</v>
      </c>
      <c r="S184" s="160">
        <v>1.6E-2</v>
      </c>
      <c r="T184" s="161">
        <f>S184*H184</f>
        <v>2.1442399999999999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173</v>
      </c>
      <c r="AT184" s="162" t="s">
        <v>169</v>
      </c>
      <c r="AU184" s="162" t="s">
        <v>84</v>
      </c>
      <c r="AY184" s="17" t="s">
        <v>166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7" t="s">
        <v>84</v>
      </c>
      <c r="BK184" s="163">
        <f>ROUND(I184*H184,2)</f>
        <v>0</v>
      </c>
      <c r="BL184" s="17" t="s">
        <v>173</v>
      </c>
      <c r="BM184" s="162" t="s">
        <v>256</v>
      </c>
    </row>
    <row r="185" spans="1:65" s="13" customFormat="1">
      <c r="B185" s="164"/>
      <c r="D185" s="165" t="s">
        <v>182</v>
      </c>
      <c r="E185" s="166" t="s">
        <v>1</v>
      </c>
      <c r="F185" s="167" t="s">
        <v>251</v>
      </c>
      <c r="H185" s="166" t="s">
        <v>1</v>
      </c>
      <c r="I185" s="168"/>
      <c r="L185" s="164"/>
      <c r="M185" s="169"/>
      <c r="N185" s="170"/>
      <c r="O185" s="170"/>
      <c r="P185" s="170"/>
      <c r="Q185" s="170"/>
      <c r="R185" s="170"/>
      <c r="S185" s="170"/>
      <c r="T185" s="171"/>
      <c r="AT185" s="166" t="s">
        <v>182</v>
      </c>
      <c r="AU185" s="166" t="s">
        <v>84</v>
      </c>
      <c r="AV185" s="13" t="s">
        <v>79</v>
      </c>
      <c r="AW185" s="13" t="s">
        <v>28</v>
      </c>
      <c r="AX185" s="13" t="s">
        <v>72</v>
      </c>
      <c r="AY185" s="166" t="s">
        <v>166</v>
      </c>
    </row>
    <row r="186" spans="1:65" s="14" customFormat="1">
      <c r="B186" s="172"/>
      <c r="D186" s="165" t="s">
        <v>182</v>
      </c>
      <c r="E186" s="173" t="s">
        <v>1</v>
      </c>
      <c r="F186" s="174" t="s">
        <v>257</v>
      </c>
      <c r="H186" s="175">
        <v>134.01499999999999</v>
      </c>
      <c r="I186" s="176"/>
      <c r="L186" s="172"/>
      <c r="M186" s="177"/>
      <c r="N186" s="178"/>
      <c r="O186" s="178"/>
      <c r="P186" s="178"/>
      <c r="Q186" s="178"/>
      <c r="R186" s="178"/>
      <c r="S186" s="178"/>
      <c r="T186" s="179"/>
      <c r="AT186" s="173" t="s">
        <v>182</v>
      </c>
      <c r="AU186" s="173" t="s">
        <v>84</v>
      </c>
      <c r="AV186" s="14" t="s">
        <v>84</v>
      </c>
      <c r="AW186" s="14" t="s">
        <v>28</v>
      </c>
      <c r="AX186" s="14" t="s">
        <v>79</v>
      </c>
      <c r="AY186" s="173" t="s">
        <v>166</v>
      </c>
    </row>
    <row r="187" spans="1:65" s="2" customFormat="1" ht="33" customHeight="1">
      <c r="A187" s="32"/>
      <c r="B187" s="149"/>
      <c r="C187" s="150" t="s">
        <v>258</v>
      </c>
      <c r="D187" s="150" t="s">
        <v>169</v>
      </c>
      <c r="E187" s="151" t="s">
        <v>259</v>
      </c>
      <c r="F187" s="152" t="s">
        <v>260</v>
      </c>
      <c r="G187" s="153" t="s">
        <v>172</v>
      </c>
      <c r="H187" s="154">
        <v>13.7</v>
      </c>
      <c r="I187" s="155"/>
      <c r="J187" s="156">
        <f>ROUND(I187*H187,2)</f>
        <v>0</v>
      </c>
      <c r="K187" s="157"/>
      <c r="L187" s="33"/>
      <c r="M187" s="158" t="s">
        <v>1</v>
      </c>
      <c r="N187" s="159" t="s">
        <v>38</v>
      </c>
      <c r="O187" s="58"/>
      <c r="P187" s="160">
        <f>O187*H187</f>
        <v>0</v>
      </c>
      <c r="Q187" s="160">
        <v>0</v>
      </c>
      <c r="R187" s="160">
        <f>Q187*H187</f>
        <v>0</v>
      </c>
      <c r="S187" s="160">
        <v>6.8000000000000005E-2</v>
      </c>
      <c r="T187" s="161">
        <f>S187*H187</f>
        <v>0.93159999999999998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2" t="s">
        <v>173</v>
      </c>
      <c r="AT187" s="162" t="s">
        <v>169</v>
      </c>
      <c r="AU187" s="162" t="s">
        <v>84</v>
      </c>
      <c r="AY187" s="17" t="s">
        <v>166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7" t="s">
        <v>84</v>
      </c>
      <c r="BK187" s="163">
        <f>ROUND(I187*H187,2)</f>
        <v>0</v>
      </c>
      <c r="BL187" s="17" t="s">
        <v>173</v>
      </c>
      <c r="BM187" s="162" t="s">
        <v>261</v>
      </c>
    </row>
    <row r="188" spans="1:65" s="13" customFormat="1">
      <c r="B188" s="164"/>
      <c r="D188" s="165" t="s">
        <v>182</v>
      </c>
      <c r="E188" s="166" t="s">
        <v>1</v>
      </c>
      <c r="F188" s="167" t="s">
        <v>193</v>
      </c>
      <c r="H188" s="166" t="s">
        <v>1</v>
      </c>
      <c r="I188" s="168"/>
      <c r="L188" s="164"/>
      <c r="M188" s="169"/>
      <c r="N188" s="170"/>
      <c r="O188" s="170"/>
      <c r="P188" s="170"/>
      <c r="Q188" s="170"/>
      <c r="R188" s="170"/>
      <c r="S188" s="170"/>
      <c r="T188" s="171"/>
      <c r="AT188" s="166" t="s">
        <v>182</v>
      </c>
      <c r="AU188" s="166" t="s">
        <v>84</v>
      </c>
      <c r="AV188" s="13" t="s">
        <v>79</v>
      </c>
      <c r="AW188" s="13" t="s">
        <v>28</v>
      </c>
      <c r="AX188" s="13" t="s">
        <v>72</v>
      </c>
      <c r="AY188" s="166" t="s">
        <v>166</v>
      </c>
    </row>
    <row r="189" spans="1:65" s="14" customFormat="1">
      <c r="B189" s="172"/>
      <c r="D189" s="165" t="s">
        <v>182</v>
      </c>
      <c r="E189" s="173" t="s">
        <v>1</v>
      </c>
      <c r="F189" s="174" t="s">
        <v>262</v>
      </c>
      <c r="H189" s="175">
        <v>1.647</v>
      </c>
      <c r="I189" s="176"/>
      <c r="L189" s="172"/>
      <c r="M189" s="177"/>
      <c r="N189" s="178"/>
      <c r="O189" s="178"/>
      <c r="P189" s="178"/>
      <c r="Q189" s="178"/>
      <c r="R189" s="178"/>
      <c r="S189" s="178"/>
      <c r="T189" s="179"/>
      <c r="AT189" s="173" t="s">
        <v>182</v>
      </c>
      <c r="AU189" s="173" t="s">
        <v>84</v>
      </c>
      <c r="AV189" s="14" t="s">
        <v>84</v>
      </c>
      <c r="AW189" s="14" t="s">
        <v>28</v>
      </c>
      <c r="AX189" s="14" t="s">
        <v>72</v>
      </c>
      <c r="AY189" s="173" t="s">
        <v>166</v>
      </c>
    </row>
    <row r="190" spans="1:65" s="13" customFormat="1">
      <c r="B190" s="164"/>
      <c r="D190" s="165" t="s">
        <v>182</v>
      </c>
      <c r="E190" s="166" t="s">
        <v>1</v>
      </c>
      <c r="F190" s="167" t="s">
        <v>263</v>
      </c>
      <c r="H190" s="166" t="s">
        <v>1</v>
      </c>
      <c r="I190" s="168"/>
      <c r="L190" s="164"/>
      <c r="M190" s="169"/>
      <c r="N190" s="170"/>
      <c r="O190" s="170"/>
      <c r="P190" s="170"/>
      <c r="Q190" s="170"/>
      <c r="R190" s="170"/>
      <c r="S190" s="170"/>
      <c r="T190" s="171"/>
      <c r="AT190" s="166" t="s">
        <v>182</v>
      </c>
      <c r="AU190" s="166" t="s">
        <v>84</v>
      </c>
      <c r="AV190" s="13" t="s">
        <v>79</v>
      </c>
      <c r="AW190" s="13" t="s">
        <v>28</v>
      </c>
      <c r="AX190" s="13" t="s">
        <v>72</v>
      </c>
      <c r="AY190" s="166" t="s">
        <v>166</v>
      </c>
    </row>
    <row r="191" spans="1:65" s="14" customFormat="1">
      <c r="B191" s="172"/>
      <c r="D191" s="165" t="s">
        <v>182</v>
      </c>
      <c r="E191" s="173" t="s">
        <v>1</v>
      </c>
      <c r="F191" s="174" t="s">
        <v>264</v>
      </c>
      <c r="H191" s="175">
        <v>12.053000000000001</v>
      </c>
      <c r="I191" s="176"/>
      <c r="L191" s="172"/>
      <c r="M191" s="177"/>
      <c r="N191" s="178"/>
      <c r="O191" s="178"/>
      <c r="P191" s="178"/>
      <c r="Q191" s="178"/>
      <c r="R191" s="178"/>
      <c r="S191" s="178"/>
      <c r="T191" s="179"/>
      <c r="AT191" s="173" t="s">
        <v>182</v>
      </c>
      <c r="AU191" s="173" t="s">
        <v>84</v>
      </c>
      <c r="AV191" s="14" t="s">
        <v>84</v>
      </c>
      <c r="AW191" s="14" t="s">
        <v>28</v>
      </c>
      <c r="AX191" s="14" t="s">
        <v>72</v>
      </c>
      <c r="AY191" s="173" t="s">
        <v>166</v>
      </c>
    </row>
    <row r="192" spans="1:65" s="15" customFormat="1">
      <c r="B192" s="180"/>
      <c r="D192" s="165" t="s">
        <v>182</v>
      </c>
      <c r="E192" s="181" t="s">
        <v>1</v>
      </c>
      <c r="F192" s="182" t="s">
        <v>187</v>
      </c>
      <c r="H192" s="183">
        <v>13.7</v>
      </c>
      <c r="I192" s="184"/>
      <c r="L192" s="180"/>
      <c r="M192" s="185"/>
      <c r="N192" s="186"/>
      <c r="O192" s="186"/>
      <c r="P192" s="186"/>
      <c r="Q192" s="186"/>
      <c r="R192" s="186"/>
      <c r="S192" s="186"/>
      <c r="T192" s="187"/>
      <c r="AT192" s="181" t="s">
        <v>182</v>
      </c>
      <c r="AU192" s="181" t="s">
        <v>84</v>
      </c>
      <c r="AV192" s="15" t="s">
        <v>173</v>
      </c>
      <c r="AW192" s="15" t="s">
        <v>28</v>
      </c>
      <c r="AX192" s="15" t="s">
        <v>79</v>
      </c>
      <c r="AY192" s="181" t="s">
        <v>166</v>
      </c>
    </row>
    <row r="193" spans="1:65" s="2" customFormat="1" ht="33" customHeight="1">
      <c r="A193" s="32"/>
      <c r="B193" s="149"/>
      <c r="C193" s="150" t="s">
        <v>265</v>
      </c>
      <c r="D193" s="150" t="s">
        <v>169</v>
      </c>
      <c r="E193" s="151" t="s">
        <v>266</v>
      </c>
      <c r="F193" s="152" t="s">
        <v>267</v>
      </c>
      <c r="G193" s="153" t="s">
        <v>172</v>
      </c>
      <c r="H193" s="154">
        <v>11.15</v>
      </c>
      <c r="I193" s="155"/>
      <c r="J193" s="156">
        <f>ROUND(I193*H193,2)</f>
        <v>0</v>
      </c>
      <c r="K193" s="157"/>
      <c r="L193" s="33"/>
      <c r="M193" s="158" t="s">
        <v>1</v>
      </c>
      <c r="N193" s="159" t="s">
        <v>38</v>
      </c>
      <c r="O193" s="58"/>
      <c r="P193" s="160">
        <f>O193*H193</f>
        <v>0</v>
      </c>
      <c r="Q193" s="160">
        <v>0</v>
      </c>
      <c r="R193" s="160">
        <f>Q193*H193</f>
        <v>0</v>
      </c>
      <c r="S193" s="160">
        <v>8.8999999999999996E-2</v>
      </c>
      <c r="T193" s="161">
        <f>S193*H193</f>
        <v>0.99234999999999995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2" t="s">
        <v>173</v>
      </c>
      <c r="AT193" s="162" t="s">
        <v>169</v>
      </c>
      <c r="AU193" s="162" t="s">
        <v>84</v>
      </c>
      <c r="AY193" s="17" t="s">
        <v>166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7" t="s">
        <v>84</v>
      </c>
      <c r="BK193" s="163">
        <f>ROUND(I193*H193,2)</f>
        <v>0</v>
      </c>
      <c r="BL193" s="17" t="s">
        <v>173</v>
      </c>
      <c r="BM193" s="162" t="s">
        <v>268</v>
      </c>
    </row>
    <row r="194" spans="1:65" s="13" customFormat="1">
      <c r="B194" s="164"/>
      <c r="D194" s="165" t="s">
        <v>182</v>
      </c>
      <c r="E194" s="166" t="s">
        <v>1</v>
      </c>
      <c r="F194" s="167" t="s">
        <v>269</v>
      </c>
      <c r="H194" s="166" t="s">
        <v>1</v>
      </c>
      <c r="I194" s="168"/>
      <c r="L194" s="164"/>
      <c r="M194" s="169"/>
      <c r="N194" s="170"/>
      <c r="O194" s="170"/>
      <c r="P194" s="170"/>
      <c r="Q194" s="170"/>
      <c r="R194" s="170"/>
      <c r="S194" s="170"/>
      <c r="T194" s="171"/>
      <c r="AT194" s="166" t="s">
        <v>182</v>
      </c>
      <c r="AU194" s="166" t="s">
        <v>84</v>
      </c>
      <c r="AV194" s="13" t="s">
        <v>79</v>
      </c>
      <c r="AW194" s="13" t="s">
        <v>28</v>
      </c>
      <c r="AX194" s="13" t="s">
        <v>72</v>
      </c>
      <c r="AY194" s="166" t="s">
        <v>166</v>
      </c>
    </row>
    <row r="195" spans="1:65" s="14" customFormat="1">
      <c r="B195" s="172"/>
      <c r="D195" s="165" t="s">
        <v>182</v>
      </c>
      <c r="E195" s="173" t="s">
        <v>1</v>
      </c>
      <c r="F195" s="174" t="s">
        <v>270</v>
      </c>
      <c r="H195" s="175">
        <v>11.15</v>
      </c>
      <c r="I195" s="176"/>
      <c r="L195" s="172"/>
      <c r="M195" s="177"/>
      <c r="N195" s="178"/>
      <c r="O195" s="178"/>
      <c r="P195" s="178"/>
      <c r="Q195" s="178"/>
      <c r="R195" s="178"/>
      <c r="S195" s="178"/>
      <c r="T195" s="179"/>
      <c r="AT195" s="173" t="s">
        <v>182</v>
      </c>
      <c r="AU195" s="173" t="s">
        <v>84</v>
      </c>
      <c r="AV195" s="14" t="s">
        <v>84</v>
      </c>
      <c r="AW195" s="14" t="s">
        <v>28</v>
      </c>
      <c r="AX195" s="14" t="s">
        <v>79</v>
      </c>
      <c r="AY195" s="173" t="s">
        <v>166</v>
      </c>
    </row>
    <row r="196" spans="1:65" s="2" customFormat="1" ht="21.75" customHeight="1">
      <c r="A196" s="32"/>
      <c r="B196" s="149"/>
      <c r="C196" s="150" t="s">
        <v>271</v>
      </c>
      <c r="D196" s="150" t="s">
        <v>169</v>
      </c>
      <c r="E196" s="151" t="s">
        <v>272</v>
      </c>
      <c r="F196" s="152" t="s">
        <v>273</v>
      </c>
      <c r="G196" s="153" t="s">
        <v>274</v>
      </c>
      <c r="H196" s="154">
        <v>61.53</v>
      </c>
      <c r="I196" s="155"/>
      <c r="J196" s="156">
        <f>ROUND(I196*H196,2)</f>
        <v>0</v>
      </c>
      <c r="K196" s="157"/>
      <c r="L196" s="33"/>
      <c r="M196" s="158" t="s">
        <v>1</v>
      </c>
      <c r="N196" s="159" t="s">
        <v>38</v>
      </c>
      <c r="O196" s="58"/>
      <c r="P196" s="160">
        <f>O196*H196</f>
        <v>0</v>
      </c>
      <c r="Q196" s="160">
        <v>0</v>
      </c>
      <c r="R196" s="160">
        <f>Q196*H196</f>
        <v>0</v>
      </c>
      <c r="S196" s="160">
        <v>0</v>
      </c>
      <c r="T196" s="16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2" t="s">
        <v>173</v>
      </c>
      <c r="AT196" s="162" t="s">
        <v>169</v>
      </c>
      <c r="AU196" s="162" t="s">
        <v>84</v>
      </c>
      <c r="AY196" s="17" t="s">
        <v>166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7" t="s">
        <v>84</v>
      </c>
      <c r="BK196" s="163">
        <f>ROUND(I196*H196,2)</f>
        <v>0</v>
      </c>
      <c r="BL196" s="17" t="s">
        <v>173</v>
      </c>
      <c r="BM196" s="162" t="s">
        <v>275</v>
      </c>
    </row>
    <row r="197" spans="1:65" s="2" customFormat="1" ht="21.75" customHeight="1">
      <c r="A197" s="32"/>
      <c r="B197" s="149"/>
      <c r="C197" s="150" t="s">
        <v>7</v>
      </c>
      <c r="D197" s="150" t="s">
        <v>169</v>
      </c>
      <c r="E197" s="151" t="s">
        <v>276</v>
      </c>
      <c r="F197" s="152" t="s">
        <v>277</v>
      </c>
      <c r="G197" s="153" t="s">
        <v>274</v>
      </c>
      <c r="H197" s="154">
        <v>61.53</v>
      </c>
      <c r="I197" s="155"/>
      <c r="J197" s="156">
        <f>ROUND(I197*H197,2)</f>
        <v>0</v>
      </c>
      <c r="K197" s="157"/>
      <c r="L197" s="33"/>
      <c r="M197" s="158" t="s">
        <v>1</v>
      </c>
      <c r="N197" s="159" t="s">
        <v>38</v>
      </c>
      <c r="O197" s="58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2" t="s">
        <v>173</v>
      </c>
      <c r="AT197" s="162" t="s">
        <v>169</v>
      </c>
      <c r="AU197" s="162" t="s">
        <v>84</v>
      </c>
      <c r="AY197" s="17" t="s">
        <v>166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7" t="s">
        <v>84</v>
      </c>
      <c r="BK197" s="163">
        <f>ROUND(I197*H197,2)</f>
        <v>0</v>
      </c>
      <c r="BL197" s="17" t="s">
        <v>173</v>
      </c>
      <c r="BM197" s="162" t="s">
        <v>278</v>
      </c>
    </row>
    <row r="198" spans="1:65" s="2" customFormat="1" ht="21.75" customHeight="1">
      <c r="A198" s="32"/>
      <c r="B198" s="149"/>
      <c r="C198" s="150" t="s">
        <v>279</v>
      </c>
      <c r="D198" s="150" t="s">
        <v>169</v>
      </c>
      <c r="E198" s="151" t="s">
        <v>280</v>
      </c>
      <c r="F198" s="152" t="s">
        <v>281</v>
      </c>
      <c r="G198" s="153" t="s">
        <v>274</v>
      </c>
      <c r="H198" s="154">
        <v>615.29999999999995</v>
      </c>
      <c r="I198" s="155"/>
      <c r="J198" s="156">
        <f>ROUND(I198*H198,2)</f>
        <v>0</v>
      </c>
      <c r="K198" s="157"/>
      <c r="L198" s="33"/>
      <c r="M198" s="158" t="s">
        <v>1</v>
      </c>
      <c r="N198" s="159" t="s">
        <v>38</v>
      </c>
      <c r="O198" s="58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2" t="s">
        <v>173</v>
      </c>
      <c r="AT198" s="162" t="s">
        <v>169</v>
      </c>
      <c r="AU198" s="162" t="s">
        <v>84</v>
      </c>
      <c r="AY198" s="17" t="s">
        <v>166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7" t="s">
        <v>84</v>
      </c>
      <c r="BK198" s="163">
        <f>ROUND(I198*H198,2)</f>
        <v>0</v>
      </c>
      <c r="BL198" s="17" t="s">
        <v>173</v>
      </c>
      <c r="BM198" s="162" t="s">
        <v>282</v>
      </c>
    </row>
    <row r="199" spans="1:65" s="14" customFormat="1">
      <c r="B199" s="172"/>
      <c r="D199" s="165" t="s">
        <v>182</v>
      </c>
      <c r="E199" s="173" t="s">
        <v>1</v>
      </c>
      <c r="F199" s="174" t="s">
        <v>283</v>
      </c>
      <c r="H199" s="175">
        <v>615.29999999999995</v>
      </c>
      <c r="I199" s="176"/>
      <c r="L199" s="172"/>
      <c r="M199" s="177"/>
      <c r="N199" s="178"/>
      <c r="O199" s="178"/>
      <c r="P199" s="178"/>
      <c r="Q199" s="178"/>
      <c r="R199" s="178"/>
      <c r="S199" s="178"/>
      <c r="T199" s="179"/>
      <c r="AT199" s="173" t="s">
        <v>182</v>
      </c>
      <c r="AU199" s="173" t="s">
        <v>84</v>
      </c>
      <c r="AV199" s="14" t="s">
        <v>84</v>
      </c>
      <c r="AW199" s="14" t="s">
        <v>28</v>
      </c>
      <c r="AX199" s="14" t="s">
        <v>79</v>
      </c>
      <c r="AY199" s="173" t="s">
        <v>166</v>
      </c>
    </row>
    <row r="200" spans="1:65" s="2" customFormat="1" ht="21.75" customHeight="1">
      <c r="A200" s="32"/>
      <c r="B200" s="149"/>
      <c r="C200" s="150" t="s">
        <v>284</v>
      </c>
      <c r="D200" s="150" t="s">
        <v>169</v>
      </c>
      <c r="E200" s="151" t="s">
        <v>285</v>
      </c>
      <c r="F200" s="152" t="s">
        <v>286</v>
      </c>
      <c r="G200" s="153" t="s">
        <v>274</v>
      </c>
      <c r="H200" s="154">
        <v>61.53</v>
      </c>
      <c r="I200" s="155"/>
      <c r="J200" s="156">
        <f>ROUND(I200*H200,2)</f>
        <v>0</v>
      </c>
      <c r="K200" s="157"/>
      <c r="L200" s="33"/>
      <c r="M200" s="158" t="s">
        <v>1</v>
      </c>
      <c r="N200" s="159" t="s">
        <v>38</v>
      </c>
      <c r="O200" s="58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2" t="s">
        <v>173</v>
      </c>
      <c r="AT200" s="162" t="s">
        <v>169</v>
      </c>
      <c r="AU200" s="162" t="s">
        <v>84</v>
      </c>
      <c r="AY200" s="17" t="s">
        <v>166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7" t="s">
        <v>84</v>
      </c>
      <c r="BK200" s="163">
        <f>ROUND(I200*H200,2)</f>
        <v>0</v>
      </c>
      <c r="BL200" s="17" t="s">
        <v>173</v>
      </c>
      <c r="BM200" s="162" t="s">
        <v>287</v>
      </c>
    </row>
    <row r="201" spans="1:65" s="2" customFormat="1" ht="21.75" customHeight="1">
      <c r="A201" s="32"/>
      <c r="B201" s="149"/>
      <c r="C201" s="150" t="s">
        <v>288</v>
      </c>
      <c r="D201" s="150" t="s">
        <v>169</v>
      </c>
      <c r="E201" s="151" t="s">
        <v>289</v>
      </c>
      <c r="F201" s="152" t="s">
        <v>290</v>
      </c>
      <c r="G201" s="153" t="s">
        <v>274</v>
      </c>
      <c r="H201" s="154">
        <v>54.389000000000003</v>
      </c>
      <c r="I201" s="155"/>
      <c r="J201" s="156">
        <f>ROUND(I201*H201,2)</f>
        <v>0</v>
      </c>
      <c r="K201" s="157"/>
      <c r="L201" s="33"/>
      <c r="M201" s="158" t="s">
        <v>1</v>
      </c>
      <c r="N201" s="159" t="s">
        <v>38</v>
      </c>
      <c r="O201" s="58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2" t="s">
        <v>173</v>
      </c>
      <c r="AT201" s="162" t="s">
        <v>169</v>
      </c>
      <c r="AU201" s="162" t="s">
        <v>84</v>
      </c>
      <c r="AY201" s="17" t="s">
        <v>166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7" t="s">
        <v>84</v>
      </c>
      <c r="BK201" s="163">
        <f>ROUND(I201*H201,2)</f>
        <v>0</v>
      </c>
      <c r="BL201" s="17" t="s">
        <v>173</v>
      </c>
      <c r="BM201" s="162" t="s">
        <v>291</v>
      </c>
    </row>
    <row r="202" spans="1:65" s="2" customFormat="1" ht="21.75" customHeight="1">
      <c r="A202" s="32"/>
      <c r="B202" s="149"/>
      <c r="C202" s="150" t="s">
        <v>292</v>
      </c>
      <c r="D202" s="150" t="s">
        <v>169</v>
      </c>
      <c r="E202" s="151" t="s">
        <v>293</v>
      </c>
      <c r="F202" s="152" t="s">
        <v>294</v>
      </c>
      <c r="G202" s="153" t="s">
        <v>274</v>
      </c>
      <c r="H202" s="154">
        <v>7.141</v>
      </c>
      <c r="I202" s="155"/>
      <c r="J202" s="156">
        <f>ROUND(I202*H202,2)</f>
        <v>0</v>
      </c>
      <c r="K202" s="157"/>
      <c r="L202" s="33"/>
      <c r="M202" s="158" t="s">
        <v>1</v>
      </c>
      <c r="N202" s="159" t="s">
        <v>38</v>
      </c>
      <c r="O202" s="58"/>
      <c r="P202" s="160">
        <f>O202*H202</f>
        <v>0</v>
      </c>
      <c r="Q202" s="160">
        <v>0</v>
      </c>
      <c r="R202" s="160">
        <f>Q202*H202</f>
        <v>0</v>
      </c>
      <c r="S202" s="160">
        <v>0</v>
      </c>
      <c r="T202" s="161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2" t="s">
        <v>173</v>
      </c>
      <c r="AT202" s="162" t="s">
        <v>169</v>
      </c>
      <c r="AU202" s="162" t="s">
        <v>84</v>
      </c>
      <c r="AY202" s="17" t="s">
        <v>166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7" t="s">
        <v>84</v>
      </c>
      <c r="BK202" s="163">
        <f>ROUND(I202*H202,2)</f>
        <v>0</v>
      </c>
      <c r="BL202" s="17" t="s">
        <v>173</v>
      </c>
      <c r="BM202" s="162" t="s">
        <v>295</v>
      </c>
    </row>
    <row r="203" spans="1:65" s="12" customFormat="1" ht="22.9" customHeight="1">
      <c r="B203" s="136"/>
      <c r="D203" s="137" t="s">
        <v>71</v>
      </c>
      <c r="E203" s="147" t="s">
        <v>296</v>
      </c>
      <c r="F203" s="147" t="s">
        <v>297</v>
      </c>
      <c r="I203" s="139"/>
      <c r="J203" s="148">
        <f>BK203</f>
        <v>0</v>
      </c>
      <c r="L203" s="136"/>
      <c r="M203" s="141"/>
      <c r="N203" s="142"/>
      <c r="O203" s="142"/>
      <c r="P203" s="143">
        <f>P204</f>
        <v>0</v>
      </c>
      <c r="Q203" s="142"/>
      <c r="R203" s="143">
        <f>R204</f>
        <v>0</v>
      </c>
      <c r="S203" s="142"/>
      <c r="T203" s="144">
        <f>T204</f>
        <v>0</v>
      </c>
      <c r="AR203" s="137" t="s">
        <v>79</v>
      </c>
      <c r="AT203" s="145" t="s">
        <v>71</v>
      </c>
      <c r="AU203" s="145" t="s">
        <v>79</v>
      </c>
      <c r="AY203" s="137" t="s">
        <v>166</v>
      </c>
      <c r="BK203" s="146">
        <f>BK204</f>
        <v>0</v>
      </c>
    </row>
    <row r="204" spans="1:65" s="2" customFormat="1" ht="21.75" customHeight="1">
      <c r="A204" s="32"/>
      <c r="B204" s="149"/>
      <c r="C204" s="150" t="s">
        <v>298</v>
      </c>
      <c r="D204" s="150" t="s">
        <v>169</v>
      </c>
      <c r="E204" s="151" t="s">
        <v>299</v>
      </c>
      <c r="F204" s="152" t="s">
        <v>300</v>
      </c>
      <c r="G204" s="153" t="s">
        <v>274</v>
      </c>
      <c r="H204" s="154">
        <v>1.6870000000000001</v>
      </c>
      <c r="I204" s="155"/>
      <c r="J204" s="156">
        <f>ROUND(I204*H204,2)</f>
        <v>0</v>
      </c>
      <c r="K204" s="157"/>
      <c r="L204" s="33"/>
      <c r="M204" s="158" t="s">
        <v>1</v>
      </c>
      <c r="N204" s="159" t="s">
        <v>38</v>
      </c>
      <c r="O204" s="58"/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62" t="s">
        <v>173</v>
      </c>
      <c r="AT204" s="162" t="s">
        <v>169</v>
      </c>
      <c r="AU204" s="162" t="s">
        <v>84</v>
      </c>
      <c r="AY204" s="17" t="s">
        <v>166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7" t="s">
        <v>84</v>
      </c>
      <c r="BK204" s="163">
        <f>ROUND(I204*H204,2)</f>
        <v>0</v>
      </c>
      <c r="BL204" s="17" t="s">
        <v>173</v>
      </c>
      <c r="BM204" s="162" t="s">
        <v>301</v>
      </c>
    </row>
    <row r="205" spans="1:65" s="12" customFormat="1" ht="25.9" customHeight="1">
      <c r="B205" s="136"/>
      <c r="D205" s="137" t="s">
        <v>71</v>
      </c>
      <c r="E205" s="138" t="s">
        <v>302</v>
      </c>
      <c r="F205" s="138" t="s">
        <v>303</v>
      </c>
      <c r="I205" s="139"/>
      <c r="J205" s="140">
        <f>BK205</f>
        <v>0</v>
      </c>
      <c r="L205" s="136"/>
      <c r="M205" s="141"/>
      <c r="N205" s="142"/>
      <c r="O205" s="142"/>
      <c r="P205" s="143">
        <f>P206+P208+P218+P231+P235+P242</f>
        <v>0</v>
      </c>
      <c r="Q205" s="142"/>
      <c r="R205" s="143">
        <f>R206+R208+R218+R231+R235+R242</f>
        <v>1.8000000000000002E-3</v>
      </c>
      <c r="S205" s="142"/>
      <c r="T205" s="144">
        <f>T206+T208+T218+T231+T235+T242</f>
        <v>5.3889951199999997</v>
      </c>
      <c r="AR205" s="137" t="s">
        <v>84</v>
      </c>
      <c r="AT205" s="145" t="s">
        <v>71</v>
      </c>
      <c r="AU205" s="145" t="s">
        <v>72</v>
      </c>
      <c r="AY205" s="137" t="s">
        <v>166</v>
      </c>
      <c r="BK205" s="146">
        <f>BK206+BK208+BK218+BK231+BK235+BK242</f>
        <v>0</v>
      </c>
    </row>
    <row r="206" spans="1:65" s="12" customFormat="1" ht="22.9" customHeight="1">
      <c r="B206" s="136"/>
      <c r="D206" s="137" t="s">
        <v>71</v>
      </c>
      <c r="E206" s="147" t="s">
        <v>304</v>
      </c>
      <c r="F206" s="147" t="s">
        <v>305</v>
      </c>
      <c r="I206" s="139"/>
      <c r="J206" s="148">
        <f>BK206</f>
        <v>0</v>
      </c>
      <c r="L206" s="136"/>
      <c r="M206" s="141"/>
      <c r="N206" s="142"/>
      <c r="O206" s="142"/>
      <c r="P206" s="143">
        <f>P207</f>
        <v>0</v>
      </c>
      <c r="Q206" s="142"/>
      <c r="R206" s="143">
        <f>R207</f>
        <v>0</v>
      </c>
      <c r="S206" s="142"/>
      <c r="T206" s="144">
        <f>T207</f>
        <v>2.0109999999999999E-2</v>
      </c>
      <c r="AR206" s="137" t="s">
        <v>84</v>
      </c>
      <c r="AT206" s="145" t="s">
        <v>71</v>
      </c>
      <c r="AU206" s="145" t="s">
        <v>79</v>
      </c>
      <c r="AY206" s="137" t="s">
        <v>166</v>
      </c>
      <c r="BK206" s="146">
        <f>BK207</f>
        <v>0</v>
      </c>
    </row>
    <row r="207" spans="1:65" s="2" customFormat="1" ht="16.5" customHeight="1">
      <c r="A207" s="32"/>
      <c r="B207" s="149"/>
      <c r="C207" s="150" t="s">
        <v>306</v>
      </c>
      <c r="D207" s="150" t="s">
        <v>169</v>
      </c>
      <c r="E207" s="151" t="s">
        <v>307</v>
      </c>
      <c r="F207" s="152" t="s">
        <v>308</v>
      </c>
      <c r="G207" s="153" t="s">
        <v>203</v>
      </c>
      <c r="H207" s="154">
        <v>1</v>
      </c>
      <c r="I207" s="155"/>
      <c r="J207" s="156">
        <f>ROUND(I207*H207,2)</f>
        <v>0</v>
      </c>
      <c r="K207" s="157"/>
      <c r="L207" s="33"/>
      <c r="M207" s="158" t="s">
        <v>1</v>
      </c>
      <c r="N207" s="159" t="s">
        <v>38</v>
      </c>
      <c r="O207" s="58"/>
      <c r="P207" s="160">
        <f>O207*H207</f>
        <v>0</v>
      </c>
      <c r="Q207" s="160">
        <v>0</v>
      </c>
      <c r="R207" s="160">
        <f>Q207*H207</f>
        <v>0</v>
      </c>
      <c r="S207" s="160">
        <v>2.0109999999999999E-2</v>
      </c>
      <c r="T207" s="161">
        <f>S207*H207</f>
        <v>2.0109999999999999E-2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253</v>
      </c>
      <c r="AT207" s="162" t="s">
        <v>169</v>
      </c>
      <c r="AU207" s="162" t="s">
        <v>84</v>
      </c>
      <c r="AY207" s="17" t="s">
        <v>166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84</v>
      </c>
      <c r="BK207" s="163">
        <f>ROUND(I207*H207,2)</f>
        <v>0</v>
      </c>
      <c r="BL207" s="17" t="s">
        <v>253</v>
      </c>
      <c r="BM207" s="162" t="s">
        <v>309</v>
      </c>
    </row>
    <row r="208" spans="1:65" s="12" customFormat="1" ht="22.9" customHeight="1">
      <c r="B208" s="136"/>
      <c r="D208" s="137" t="s">
        <v>71</v>
      </c>
      <c r="E208" s="147" t="s">
        <v>310</v>
      </c>
      <c r="F208" s="147" t="s">
        <v>311</v>
      </c>
      <c r="I208" s="139"/>
      <c r="J208" s="148">
        <f>BK208</f>
        <v>0</v>
      </c>
      <c r="L208" s="136"/>
      <c r="M208" s="141"/>
      <c r="N208" s="142"/>
      <c r="O208" s="142"/>
      <c r="P208" s="143">
        <f>SUM(P209:P217)</f>
        <v>0</v>
      </c>
      <c r="Q208" s="142"/>
      <c r="R208" s="143">
        <f>SUM(R209:R217)</f>
        <v>0</v>
      </c>
      <c r="S208" s="142"/>
      <c r="T208" s="144">
        <f>SUM(T209:T217)</f>
        <v>4.6343159999999992</v>
      </c>
      <c r="AR208" s="137" t="s">
        <v>84</v>
      </c>
      <c r="AT208" s="145" t="s">
        <v>71</v>
      </c>
      <c r="AU208" s="145" t="s">
        <v>79</v>
      </c>
      <c r="AY208" s="137" t="s">
        <v>166</v>
      </c>
      <c r="BK208" s="146">
        <f>SUM(BK209:BK217)</f>
        <v>0</v>
      </c>
    </row>
    <row r="209" spans="1:65" s="2" customFormat="1" ht="21.75" customHeight="1">
      <c r="A209" s="32"/>
      <c r="B209" s="149"/>
      <c r="C209" s="150" t="s">
        <v>312</v>
      </c>
      <c r="D209" s="150" t="s">
        <v>169</v>
      </c>
      <c r="E209" s="151" t="s">
        <v>313</v>
      </c>
      <c r="F209" s="152" t="s">
        <v>314</v>
      </c>
      <c r="G209" s="153" t="s">
        <v>172</v>
      </c>
      <c r="H209" s="154">
        <v>12.454000000000001</v>
      </c>
      <c r="I209" s="155"/>
      <c r="J209" s="156">
        <f>ROUND(I209*H209,2)</f>
        <v>0</v>
      </c>
      <c r="K209" s="157"/>
      <c r="L209" s="33"/>
      <c r="M209" s="158" t="s">
        <v>1</v>
      </c>
      <c r="N209" s="159" t="s">
        <v>38</v>
      </c>
      <c r="O209" s="58"/>
      <c r="P209" s="160">
        <f>O209*H209</f>
        <v>0</v>
      </c>
      <c r="Q209" s="160">
        <v>0</v>
      </c>
      <c r="R209" s="160">
        <f>Q209*H209</f>
        <v>0</v>
      </c>
      <c r="S209" s="160">
        <v>1.4E-2</v>
      </c>
      <c r="T209" s="161">
        <f>S209*H209</f>
        <v>0.17435600000000001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2" t="s">
        <v>253</v>
      </c>
      <c r="AT209" s="162" t="s">
        <v>169</v>
      </c>
      <c r="AU209" s="162" t="s">
        <v>84</v>
      </c>
      <c r="AY209" s="17" t="s">
        <v>166</v>
      </c>
      <c r="BE209" s="163">
        <f>IF(N209="základná",J209,0)</f>
        <v>0</v>
      </c>
      <c r="BF209" s="163">
        <f>IF(N209="znížená",J209,0)</f>
        <v>0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7" t="s">
        <v>84</v>
      </c>
      <c r="BK209" s="163">
        <f>ROUND(I209*H209,2)</f>
        <v>0</v>
      </c>
      <c r="BL209" s="17" t="s">
        <v>253</v>
      </c>
      <c r="BM209" s="162" t="s">
        <v>315</v>
      </c>
    </row>
    <row r="210" spans="1:65" s="13" customFormat="1">
      <c r="B210" s="164"/>
      <c r="D210" s="165" t="s">
        <v>182</v>
      </c>
      <c r="E210" s="166" t="s">
        <v>1</v>
      </c>
      <c r="F210" s="167" t="s">
        <v>316</v>
      </c>
      <c r="H210" s="166" t="s">
        <v>1</v>
      </c>
      <c r="I210" s="168"/>
      <c r="L210" s="164"/>
      <c r="M210" s="169"/>
      <c r="N210" s="170"/>
      <c r="O210" s="170"/>
      <c r="P210" s="170"/>
      <c r="Q210" s="170"/>
      <c r="R210" s="170"/>
      <c r="S210" s="170"/>
      <c r="T210" s="171"/>
      <c r="AT210" s="166" t="s">
        <v>182</v>
      </c>
      <c r="AU210" s="166" t="s">
        <v>84</v>
      </c>
      <c r="AV210" s="13" t="s">
        <v>79</v>
      </c>
      <c r="AW210" s="13" t="s">
        <v>28</v>
      </c>
      <c r="AX210" s="13" t="s">
        <v>72</v>
      </c>
      <c r="AY210" s="166" t="s">
        <v>166</v>
      </c>
    </row>
    <row r="211" spans="1:65" s="14" customFormat="1">
      <c r="B211" s="172"/>
      <c r="D211" s="165" t="s">
        <v>182</v>
      </c>
      <c r="E211" s="173" t="s">
        <v>1</v>
      </c>
      <c r="F211" s="174" t="s">
        <v>317</v>
      </c>
      <c r="H211" s="175">
        <v>12.454000000000001</v>
      </c>
      <c r="I211" s="176"/>
      <c r="L211" s="172"/>
      <c r="M211" s="177"/>
      <c r="N211" s="178"/>
      <c r="O211" s="178"/>
      <c r="P211" s="178"/>
      <c r="Q211" s="178"/>
      <c r="R211" s="178"/>
      <c r="S211" s="178"/>
      <c r="T211" s="179"/>
      <c r="AT211" s="173" t="s">
        <v>182</v>
      </c>
      <c r="AU211" s="173" t="s">
        <v>84</v>
      </c>
      <c r="AV211" s="14" t="s">
        <v>84</v>
      </c>
      <c r="AW211" s="14" t="s">
        <v>28</v>
      </c>
      <c r="AX211" s="14" t="s">
        <v>79</v>
      </c>
      <c r="AY211" s="173" t="s">
        <v>166</v>
      </c>
    </row>
    <row r="212" spans="1:65" s="2" customFormat="1" ht="33" customHeight="1">
      <c r="A212" s="32"/>
      <c r="B212" s="149"/>
      <c r="C212" s="150" t="s">
        <v>318</v>
      </c>
      <c r="D212" s="150" t="s">
        <v>169</v>
      </c>
      <c r="E212" s="151" t="s">
        <v>319</v>
      </c>
      <c r="F212" s="152" t="s">
        <v>320</v>
      </c>
      <c r="G212" s="153" t="s">
        <v>172</v>
      </c>
      <c r="H212" s="154">
        <v>59.116</v>
      </c>
      <c r="I212" s="155"/>
      <c r="J212" s="156">
        <f>ROUND(I212*H212,2)</f>
        <v>0</v>
      </c>
      <c r="K212" s="157"/>
      <c r="L212" s="33"/>
      <c r="M212" s="158" t="s">
        <v>1</v>
      </c>
      <c r="N212" s="159" t="s">
        <v>38</v>
      </c>
      <c r="O212" s="58"/>
      <c r="P212" s="160">
        <f>O212*H212</f>
        <v>0</v>
      </c>
      <c r="Q212" s="160">
        <v>0</v>
      </c>
      <c r="R212" s="160">
        <f>Q212*H212</f>
        <v>0</v>
      </c>
      <c r="S212" s="160">
        <v>5.0000000000000001E-3</v>
      </c>
      <c r="T212" s="161">
        <f>S212*H212</f>
        <v>0.29558000000000001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2" t="s">
        <v>253</v>
      </c>
      <c r="AT212" s="162" t="s">
        <v>169</v>
      </c>
      <c r="AU212" s="162" t="s">
        <v>84</v>
      </c>
      <c r="AY212" s="17" t="s">
        <v>166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7" t="s">
        <v>84</v>
      </c>
      <c r="BK212" s="163">
        <f>ROUND(I212*H212,2)</f>
        <v>0</v>
      </c>
      <c r="BL212" s="17" t="s">
        <v>253</v>
      </c>
      <c r="BM212" s="162" t="s">
        <v>321</v>
      </c>
    </row>
    <row r="213" spans="1:65" s="13" customFormat="1">
      <c r="B213" s="164"/>
      <c r="D213" s="165" t="s">
        <v>182</v>
      </c>
      <c r="E213" s="166" t="s">
        <v>1</v>
      </c>
      <c r="F213" s="167" t="s">
        <v>316</v>
      </c>
      <c r="H213" s="166" t="s">
        <v>1</v>
      </c>
      <c r="I213" s="168"/>
      <c r="L213" s="164"/>
      <c r="M213" s="169"/>
      <c r="N213" s="170"/>
      <c r="O213" s="170"/>
      <c r="P213" s="170"/>
      <c r="Q213" s="170"/>
      <c r="R213" s="170"/>
      <c r="S213" s="170"/>
      <c r="T213" s="171"/>
      <c r="AT213" s="166" t="s">
        <v>182</v>
      </c>
      <c r="AU213" s="166" t="s">
        <v>84</v>
      </c>
      <c r="AV213" s="13" t="s">
        <v>79</v>
      </c>
      <c r="AW213" s="13" t="s">
        <v>28</v>
      </c>
      <c r="AX213" s="13" t="s">
        <v>72</v>
      </c>
      <c r="AY213" s="166" t="s">
        <v>166</v>
      </c>
    </row>
    <row r="214" spans="1:65" s="14" customFormat="1">
      <c r="B214" s="172"/>
      <c r="D214" s="165" t="s">
        <v>182</v>
      </c>
      <c r="E214" s="173" t="s">
        <v>1</v>
      </c>
      <c r="F214" s="174" t="s">
        <v>322</v>
      </c>
      <c r="H214" s="175">
        <v>59.116</v>
      </c>
      <c r="I214" s="176"/>
      <c r="L214" s="172"/>
      <c r="M214" s="177"/>
      <c r="N214" s="178"/>
      <c r="O214" s="178"/>
      <c r="P214" s="178"/>
      <c r="Q214" s="178"/>
      <c r="R214" s="178"/>
      <c r="S214" s="178"/>
      <c r="T214" s="179"/>
      <c r="AT214" s="173" t="s">
        <v>182</v>
      </c>
      <c r="AU214" s="173" t="s">
        <v>84</v>
      </c>
      <c r="AV214" s="14" t="s">
        <v>84</v>
      </c>
      <c r="AW214" s="14" t="s">
        <v>28</v>
      </c>
      <c r="AX214" s="14" t="s">
        <v>79</v>
      </c>
      <c r="AY214" s="173" t="s">
        <v>166</v>
      </c>
    </row>
    <row r="215" spans="1:65" s="2" customFormat="1" ht="33" customHeight="1">
      <c r="A215" s="32"/>
      <c r="B215" s="149"/>
      <c r="C215" s="150" t="s">
        <v>323</v>
      </c>
      <c r="D215" s="150" t="s">
        <v>169</v>
      </c>
      <c r="E215" s="151" t="s">
        <v>324</v>
      </c>
      <c r="F215" s="152" t="s">
        <v>325</v>
      </c>
      <c r="G215" s="153" t="s">
        <v>238</v>
      </c>
      <c r="H215" s="154">
        <v>189.29</v>
      </c>
      <c r="I215" s="155"/>
      <c r="J215" s="156">
        <f>ROUND(I215*H215,2)</f>
        <v>0</v>
      </c>
      <c r="K215" s="157"/>
      <c r="L215" s="33"/>
      <c r="M215" s="158" t="s">
        <v>1</v>
      </c>
      <c r="N215" s="159" t="s">
        <v>38</v>
      </c>
      <c r="O215" s="58"/>
      <c r="P215" s="160">
        <f>O215*H215</f>
        <v>0</v>
      </c>
      <c r="Q215" s="160">
        <v>0</v>
      </c>
      <c r="R215" s="160">
        <f>Q215*H215</f>
        <v>0</v>
      </c>
      <c r="S215" s="160">
        <v>2.1999999999999999E-2</v>
      </c>
      <c r="T215" s="161">
        <f>S215*H215</f>
        <v>4.1643799999999995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62" t="s">
        <v>253</v>
      </c>
      <c r="AT215" s="162" t="s">
        <v>169</v>
      </c>
      <c r="AU215" s="162" t="s">
        <v>84</v>
      </c>
      <c r="AY215" s="17" t="s">
        <v>166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7" t="s">
        <v>84</v>
      </c>
      <c r="BK215" s="163">
        <f>ROUND(I215*H215,2)</f>
        <v>0</v>
      </c>
      <c r="BL215" s="17" t="s">
        <v>253</v>
      </c>
      <c r="BM215" s="162" t="s">
        <v>326</v>
      </c>
    </row>
    <row r="216" spans="1:65" s="13" customFormat="1">
      <c r="B216" s="164"/>
      <c r="D216" s="165" t="s">
        <v>182</v>
      </c>
      <c r="E216" s="166" t="s">
        <v>1</v>
      </c>
      <c r="F216" s="167" t="s">
        <v>316</v>
      </c>
      <c r="H216" s="166" t="s">
        <v>1</v>
      </c>
      <c r="I216" s="168"/>
      <c r="L216" s="164"/>
      <c r="M216" s="169"/>
      <c r="N216" s="170"/>
      <c r="O216" s="170"/>
      <c r="P216" s="170"/>
      <c r="Q216" s="170"/>
      <c r="R216" s="170"/>
      <c r="S216" s="170"/>
      <c r="T216" s="171"/>
      <c r="AT216" s="166" t="s">
        <v>182</v>
      </c>
      <c r="AU216" s="166" t="s">
        <v>84</v>
      </c>
      <c r="AV216" s="13" t="s">
        <v>79</v>
      </c>
      <c r="AW216" s="13" t="s">
        <v>28</v>
      </c>
      <c r="AX216" s="13" t="s">
        <v>72</v>
      </c>
      <c r="AY216" s="166" t="s">
        <v>166</v>
      </c>
    </row>
    <row r="217" spans="1:65" s="14" customFormat="1">
      <c r="B217" s="172"/>
      <c r="D217" s="165" t="s">
        <v>182</v>
      </c>
      <c r="E217" s="173" t="s">
        <v>1</v>
      </c>
      <c r="F217" s="174" t="s">
        <v>327</v>
      </c>
      <c r="H217" s="175">
        <v>189.29</v>
      </c>
      <c r="I217" s="176"/>
      <c r="L217" s="172"/>
      <c r="M217" s="177"/>
      <c r="N217" s="178"/>
      <c r="O217" s="178"/>
      <c r="P217" s="178"/>
      <c r="Q217" s="178"/>
      <c r="R217" s="178"/>
      <c r="S217" s="178"/>
      <c r="T217" s="179"/>
      <c r="AT217" s="173" t="s">
        <v>182</v>
      </c>
      <c r="AU217" s="173" t="s">
        <v>84</v>
      </c>
      <c r="AV217" s="14" t="s">
        <v>84</v>
      </c>
      <c r="AW217" s="14" t="s">
        <v>28</v>
      </c>
      <c r="AX217" s="14" t="s">
        <v>79</v>
      </c>
      <c r="AY217" s="173" t="s">
        <v>166</v>
      </c>
    </row>
    <row r="218" spans="1:65" s="12" customFormat="1" ht="22.9" customHeight="1">
      <c r="B218" s="136"/>
      <c r="D218" s="137" t="s">
        <v>71</v>
      </c>
      <c r="E218" s="147" t="s">
        <v>328</v>
      </c>
      <c r="F218" s="147" t="s">
        <v>329</v>
      </c>
      <c r="I218" s="139"/>
      <c r="J218" s="148">
        <f>BK218</f>
        <v>0</v>
      </c>
      <c r="L218" s="136"/>
      <c r="M218" s="141"/>
      <c r="N218" s="142"/>
      <c r="O218" s="142"/>
      <c r="P218" s="143">
        <f>SUM(P219:P230)</f>
        <v>0</v>
      </c>
      <c r="Q218" s="142"/>
      <c r="R218" s="143">
        <f>SUM(R219:R230)</f>
        <v>0</v>
      </c>
      <c r="S218" s="142"/>
      <c r="T218" s="144">
        <f>SUM(T219:T230)</f>
        <v>0.53504311999999998</v>
      </c>
      <c r="AR218" s="137" t="s">
        <v>84</v>
      </c>
      <c r="AT218" s="145" t="s">
        <v>71</v>
      </c>
      <c r="AU218" s="145" t="s">
        <v>79</v>
      </c>
      <c r="AY218" s="137" t="s">
        <v>166</v>
      </c>
      <c r="BK218" s="146">
        <f>SUM(BK219:BK230)</f>
        <v>0</v>
      </c>
    </row>
    <row r="219" spans="1:65" s="2" customFormat="1" ht="21.75" customHeight="1">
      <c r="A219" s="32"/>
      <c r="B219" s="149"/>
      <c r="C219" s="150" t="s">
        <v>330</v>
      </c>
      <c r="D219" s="150" t="s">
        <v>169</v>
      </c>
      <c r="E219" s="151" t="s">
        <v>331</v>
      </c>
      <c r="F219" s="152" t="s">
        <v>332</v>
      </c>
      <c r="G219" s="153" t="s">
        <v>172</v>
      </c>
      <c r="H219" s="154">
        <v>59.116</v>
      </c>
      <c r="I219" s="155"/>
      <c r="J219" s="156">
        <f>ROUND(I219*H219,2)</f>
        <v>0</v>
      </c>
      <c r="K219" s="157"/>
      <c r="L219" s="33"/>
      <c r="M219" s="158" t="s">
        <v>1</v>
      </c>
      <c r="N219" s="159" t="s">
        <v>38</v>
      </c>
      <c r="O219" s="58"/>
      <c r="P219" s="160">
        <f>O219*H219</f>
        <v>0</v>
      </c>
      <c r="Q219" s="160">
        <v>0</v>
      </c>
      <c r="R219" s="160">
        <f>Q219*H219</f>
        <v>0</v>
      </c>
      <c r="S219" s="160">
        <v>7.3200000000000001E-3</v>
      </c>
      <c r="T219" s="161">
        <f>S219*H219</f>
        <v>0.43272912000000002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2" t="s">
        <v>253</v>
      </c>
      <c r="AT219" s="162" t="s">
        <v>169</v>
      </c>
      <c r="AU219" s="162" t="s">
        <v>84</v>
      </c>
      <c r="AY219" s="17" t="s">
        <v>166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7" t="s">
        <v>84</v>
      </c>
      <c r="BK219" s="163">
        <f>ROUND(I219*H219,2)</f>
        <v>0</v>
      </c>
      <c r="BL219" s="17" t="s">
        <v>253</v>
      </c>
      <c r="BM219" s="162" t="s">
        <v>333</v>
      </c>
    </row>
    <row r="220" spans="1:65" s="13" customFormat="1">
      <c r="B220" s="164"/>
      <c r="D220" s="165" t="s">
        <v>182</v>
      </c>
      <c r="E220" s="166" t="s">
        <v>1</v>
      </c>
      <c r="F220" s="167" t="s">
        <v>316</v>
      </c>
      <c r="H220" s="166" t="s">
        <v>1</v>
      </c>
      <c r="I220" s="168"/>
      <c r="L220" s="164"/>
      <c r="M220" s="169"/>
      <c r="N220" s="170"/>
      <c r="O220" s="170"/>
      <c r="P220" s="170"/>
      <c r="Q220" s="170"/>
      <c r="R220" s="170"/>
      <c r="S220" s="170"/>
      <c r="T220" s="171"/>
      <c r="AT220" s="166" t="s">
        <v>182</v>
      </c>
      <c r="AU220" s="166" t="s">
        <v>84</v>
      </c>
      <c r="AV220" s="13" t="s">
        <v>79</v>
      </c>
      <c r="AW220" s="13" t="s">
        <v>28</v>
      </c>
      <c r="AX220" s="13" t="s">
        <v>72</v>
      </c>
      <c r="AY220" s="166" t="s">
        <v>166</v>
      </c>
    </row>
    <row r="221" spans="1:65" s="14" customFormat="1">
      <c r="B221" s="172"/>
      <c r="D221" s="165" t="s">
        <v>182</v>
      </c>
      <c r="E221" s="173" t="s">
        <v>1</v>
      </c>
      <c r="F221" s="174" t="s">
        <v>322</v>
      </c>
      <c r="H221" s="175">
        <v>59.116</v>
      </c>
      <c r="I221" s="176"/>
      <c r="L221" s="172"/>
      <c r="M221" s="177"/>
      <c r="N221" s="178"/>
      <c r="O221" s="178"/>
      <c r="P221" s="178"/>
      <c r="Q221" s="178"/>
      <c r="R221" s="178"/>
      <c r="S221" s="178"/>
      <c r="T221" s="179"/>
      <c r="AT221" s="173" t="s">
        <v>182</v>
      </c>
      <c r="AU221" s="173" t="s">
        <v>84</v>
      </c>
      <c r="AV221" s="14" t="s">
        <v>84</v>
      </c>
      <c r="AW221" s="14" t="s">
        <v>28</v>
      </c>
      <c r="AX221" s="14" t="s">
        <v>79</v>
      </c>
      <c r="AY221" s="173" t="s">
        <v>166</v>
      </c>
    </row>
    <row r="222" spans="1:65" s="2" customFormat="1" ht="21.75" customHeight="1">
      <c r="A222" s="32"/>
      <c r="B222" s="149"/>
      <c r="C222" s="150" t="s">
        <v>334</v>
      </c>
      <c r="D222" s="150" t="s">
        <v>169</v>
      </c>
      <c r="E222" s="151" t="s">
        <v>335</v>
      </c>
      <c r="F222" s="152" t="s">
        <v>336</v>
      </c>
      <c r="G222" s="153" t="s">
        <v>238</v>
      </c>
      <c r="H222" s="154">
        <v>12.04</v>
      </c>
      <c r="I222" s="155"/>
      <c r="J222" s="156">
        <f>ROUND(I222*H222,2)</f>
        <v>0</v>
      </c>
      <c r="K222" s="157"/>
      <c r="L222" s="33"/>
      <c r="M222" s="158" t="s">
        <v>1</v>
      </c>
      <c r="N222" s="159" t="s">
        <v>38</v>
      </c>
      <c r="O222" s="58"/>
      <c r="P222" s="160">
        <f>O222*H222</f>
        <v>0</v>
      </c>
      <c r="Q222" s="160">
        <v>0</v>
      </c>
      <c r="R222" s="160">
        <f>Q222*H222</f>
        <v>0</v>
      </c>
      <c r="S222" s="160">
        <v>2.0500000000000002E-3</v>
      </c>
      <c r="T222" s="161">
        <f>S222*H222</f>
        <v>2.4681999999999999E-2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62" t="s">
        <v>253</v>
      </c>
      <c r="AT222" s="162" t="s">
        <v>169</v>
      </c>
      <c r="AU222" s="162" t="s">
        <v>84</v>
      </c>
      <c r="AY222" s="17" t="s">
        <v>166</v>
      </c>
      <c r="BE222" s="163">
        <f>IF(N222="základná",J222,0)</f>
        <v>0</v>
      </c>
      <c r="BF222" s="163">
        <f>IF(N222="znížená",J222,0)</f>
        <v>0</v>
      </c>
      <c r="BG222" s="163">
        <f>IF(N222="zákl. prenesená",J222,0)</f>
        <v>0</v>
      </c>
      <c r="BH222" s="163">
        <f>IF(N222="zníž. prenesená",J222,0)</f>
        <v>0</v>
      </c>
      <c r="BI222" s="163">
        <f>IF(N222="nulová",J222,0)</f>
        <v>0</v>
      </c>
      <c r="BJ222" s="17" t="s">
        <v>84</v>
      </c>
      <c r="BK222" s="163">
        <f>ROUND(I222*H222,2)</f>
        <v>0</v>
      </c>
      <c r="BL222" s="17" t="s">
        <v>253</v>
      </c>
      <c r="BM222" s="162" t="s">
        <v>337</v>
      </c>
    </row>
    <row r="223" spans="1:65" s="13" customFormat="1">
      <c r="B223" s="164"/>
      <c r="D223" s="165" t="s">
        <v>182</v>
      </c>
      <c r="E223" s="166" t="s">
        <v>1</v>
      </c>
      <c r="F223" s="167" t="s">
        <v>316</v>
      </c>
      <c r="H223" s="166" t="s">
        <v>1</v>
      </c>
      <c r="I223" s="168"/>
      <c r="L223" s="164"/>
      <c r="M223" s="169"/>
      <c r="N223" s="170"/>
      <c r="O223" s="170"/>
      <c r="P223" s="170"/>
      <c r="Q223" s="170"/>
      <c r="R223" s="170"/>
      <c r="S223" s="170"/>
      <c r="T223" s="171"/>
      <c r="AT223" s="166" t="s">
        <v>182</v>
      </c>
      <c r="AU223" s="166" t="s">
        <v>84</v>
      </c>
      <c r="AV223" s="13" t="s">
        <v>79</v>
      </c>
      <c r="AW223" s="13" t="s">
        <v>28</v>
      </c>
      <c r="AX223" s="13" t="s">
        <v>72</v>
      </c>
      <c r="AY223" s="166" t="s">
        <v>166</v>
      </c>
    </row>
    <row r="224" spans="1:65" s="14" customFormat="1">
      <c r="B224" s="172"/>
      <c r="D224" s="165" t="s">
        <v>182</v>
      </c>
      <c r="E224" s="173" t="s">
        <v>1</v>
      </c>
      <c r="F224" s="174" t="s">
        <v>338</v>
      </c>
      <c r="H224" s="175">
        <v>12.04</v>
      </c>
      <c r="I224" s="176"/>
      <c r="L224" s="172"/>
      <c r="M224" s="177"/>
      <c r="N224" s="178"/>
      <c r="O224" s="178"/>
      <c r="P224" s="178"/>
      <c r="Q224" s="178"/>
      <c r="R224" s="178"/>
      <c r="S224" s="178"/>
      <c r="T224" s="179"/>
      <c r="AT224" s="173" t="s">
        <v>182</v>
      </c>
      <c r="AU224" s="173" t="s">
        <v>84</v>
      </c>
      <c r="AV224" s="14" t="s">
        <v>84</v>
      </c>
      <c r="AW224" s="14" t="s">
        <v>28</v>
      </c>
      <c r="AX224" s="14" t="s">
        <v>79</v>
      </c>
      <c r="AY224" s="173" t="s">
        <v>166</v>
      </c>
    </row>
    <row r="225" spans="1:65" s="2" customFormat="1" ht="21.75" customHeight="1">
      <c r="A225" s="32"/>
      <c r="B225" s="149"/>
      <c r="C225" s="150" t="s">
        <v>339</v>
      </c>
      <c r="D225" s="150" t="s">
        <v>169</v>
      </c>
      <c r="E225" s="151" t="s">
        <v>340</v>
      </c>
      <c r="F225" s="152" t="s">
        <v>341</v>
      </c>
      <c r="G225" s="153" t="s">
        <v>238</v>
      </c>
      <c r="H225" s="154">
        <v>6.82</v>
      </c>
      <c r="I225" s="155"/>
      <c r="J225" s="156">
        <f>ROUND(I225*H225,2)</f>
        <v>0</v>
      </c>
      <c r="K225" s="157"/>
      <c r="L225" s="33"/>
      <c r="M225" s="158" t="s">
        <v>1</v>
      </c>
      <c r="N225" s="159" t="s">
        <v>38</v>
      </c>
      <c r="O225" s="58"/>
      <c r="P225" s="160">
        <f>O225*H225</f>
        <v>0</v>
      </c>
      <c r="Q225" s="160">
        <v>0</v>
      </c>
      <c r="R225" s="160">
        <f>Q225*H225</f>
        <v>0</v>
      </c>
      <c r="S225" s="160">
        <v>1.3500000000000001E-3</v>
      </c>
      <c r="T225" s="161">
        <f>S225*H225</f>
        <v>9.2070000000000016E-3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2" t="s">
        <v>253</v>
      </c>
      <c r="AT225" s="162" t="s">
        <v>169</v>
      </c>
      <c r="AU225" s="162" t="s">
        <v>84</v>
      </c>
      <c r="AY225" s="17" t="s">
        <v>166</v>
      </c>
      <c r="BE225" s="163">
        <f>IF(N225="základná",J225,0)</f>
        <v>0</v>
      </c>
      <c r="BF225" s="163">
        <f>IF(N225="znížená",J225,0)</f>
        <v>0</v>
      </c>
      <c r="BG225" s="163">
        <f>IF(N225="zákl. prenesená",J225,0)</f>
        <v>0</v>
      </c>
      <c r="BH225" s="163">
        <f>IF(N225="zníž. prenesená",J225,0)</f>
        <v>0</v>
      </c>
      <c r="BI225" s="163">
        <f>IF(N225="nulová",J225,0)</f>
        <v>0</v>
      </c>
      <c r="BJ225" s="17" t="s">
        <v>84</v>
      </c>
      <c r="BK225" s="163">
        <f>ROUND(I225*H225,2)</f>
        <v>0</v>
      </c>
      <c r="BL225" s="17" t="s">
        <v>253</v>
      </c>
      <c r="BM225" s="162" t="s">
        <v>342</v>
      </c>
    </row>
    <row r="226" spans="1:65" s="13" customFormat="1">
      <c r="B226" s="164"/>
      <c r="D226" s="165" t="s">
        <v>182</v>
      </c>
      <c r="E226" s="166" t="s">
        <v>1</v>
      </c>
      <c r="F226" s="167" t="s">
        <v>343</v>
      </c>
      <c r="H226" s="166" t="s">
        <v>1</v>
      </c>
      <c r="I226" s="168"/>
      <c r="L226" s="164"/>
      <c r="M226" s="169"/>
      <c r="N226" s="170"/>
      <c r="O226" s="170"/>
      <c r="P226" s="170"/>
      <c r="Q226" s="170"/>
      <c r="R226" s="170"/>
      <c r="S226" s="170"/>
      <c r="T226" s="171"/>
      <c r="AT226" s="166" t="s">
        <v>182</v>
      </c>
      <c r="AU226" s="166" t="s">
        <v>84</v>
      </c>
      <c r="AV226" s="13" t="s">
        <v>79</v>
      </c>
      <c r="AW226" s="13" t="s">
        <v>28</v>
      </c>
      <c r="AX226" s="13" t="s">
        <v>72</v>
      </c>
      <c r="AY226" s="166" t="s">
        <v>166</v>
      </c>
    </row>
    <row r="227" spans="1:65" s="14" customFormat="1">
      <c r="B227" s="172"/>
      <c r="D227" s="165" t="s">
        <v>182</v>
      </c>
      <c r="E227" s="173" t="s">
        <v>1</v>
      </c>
      <c r="F227" s="174" t="s">
        <v>344</v>
      </c>
      <c r="H227" s="175">
        <v>6.82</v>
      </c>
      <c r="I227" s="176"/>
      <c r="L227" s="172"/>
      <c r="M227" s="177"/>
      <c r="N227" s="178"/>
      <c r="O227" s="178"/>
      <c r="P227" s="178"/>
      <c r="Q227" s="178"/>
      <c r="R227" s="178"/>
      <c r="S227" s="178"/>
      <c r="T227" s="179"/>
      <c r="AT227" s="173" t="s">
        <v>182</v>
      </c>
      <c r="AU227" s="173" t="s">
        <v>84</v>
      </c>
      <c r="AV227" s="14" t="s">
        <v>84</v>
      </c>
      <c r="AW227" s="14" t="s">
        <v>28</v>
      </c>
      <c r="AX227" s="14" t="s">
        <v>79</v>
      </c>
      <c r="AY227" s="173" t="s">
        <v>166</v>
      </c>
    </row>
    <row r="228" spans="1:65" s="2" customFormat="1" ht="21.75" customHeight="1">
      <c r="A228" s="32"/>
      <c r="B228" s="149"/>
      <c r="C228" s="150" t="s">
        <v>345</v>
      </c>
      <c r="D228" s="150" t="s">
        <v>169</v>
      </c>
      <c r="E228" s="151" t="s">
        <v>346</v>
      </c>
      <c r="F228" s="152" t="s">
        <v>347</v>
      </c>
      <c r="G228" s="153" t="s">
        <v>238</v>
      </c>
      <c r="H228" s="154">
        <v>39.1</v>
      </c>
      <c r="I228" s="155"/>
      <c r="J228" s="156">
        <f>ROUND(I228*H228,2)</f>
        <v>0</v>
      </c>
      <c r="K228" s="157"/>
      <c r="L228" s="33"/>
      <c r="M228" s="158" t="s">
        <v>1</v>
      </c>
      <c r="N228" s="159" t="s">
        <v>38</v>
      </c>
      <c r="O228" s="58"/>
      <c r="P228" s="160">
        <f>O228*H228</f>
        <v>0</v>
      </c>
      <c r="Q228" s="160">
        <v>0</v>
      </c>
      <c r="R228" s="160">
        <f>Q228*H228</f>
        <v>0</v>
      </c>
      <c r="S228" s="160">
        <v>1.75E-3</v>
      </c>
      <c r="T228" s="161">
        <f>S228*H228</f>
        <v>6.8425E-2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62" t="s">
        <v>253</v>
      </c>
      <c r="AT228" s="162" t="s">
        <v>169</v>
      </c>
      <c r="AU228" s="162" t="s">
        <v>84</v>
      </c>
      <c r="AY228" s="17" t="s">
        <v>166</v>
      </c>
      <c r="BE228" s="163">
        <f>IF(N228="základná",J228,0)</f>
        <v>0</v>
      </c>
      <c r="BF228" s="163">
        <f>IF(N228="znížená",J228,0)</f>
        <v>0</v>
      </c>
      <c r="BG228" s="163">
        <f>IF(N228="zákl. prenesená",J228,0)</f>
        <v>0</v>
      </c>
      <c r="BH228" s="163">
        <f>IF(N228="zníž. prenesená",J228,0)</f>
        <v>0</v>
      </c>
      <c r="BI228" s="163">
        <f>IF(N228="nulová",J228,0)</f>
        <v>0</v>
      </c>
      <c r="BJ228" s="17" t="s">
        <v>84</v>
      </c>
      <c r="BK228" s="163">
        <f>ROUND(I228*H228,2)</f>
        <v>0</v>
      </c>
      <c r="BL228" s="17" t="s">
        <v>253</v>
      </c>
      <c r="BM228" s="162" t="s">
        <v>348</v>
      </c>
    </row>
    <row r="229" spans="1:65" s="13" customFormat="1">
      <c r="B229" s="164"/>
      <c r="D229" s="165" t="s">
        <v>182</v>
      </c>
      <c r="E229" s="166" t="s">
        <v>1</v>
      </c>
      <c r="F229" s="167" t="s">
        <v>349</v>
      </c>
      <c r="H229" s="166" t="s">
        <v>1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1"/>
      <c r="AT229" s="166" t="s">
        <v>182</v>
      </c>
      <c r="AU229" s="166" t="s">
        <v>84</v>
      </c>
      <c r="AV229" s="13" t="s">
        <v>79</v>
      </c>
      <c r="AW229" s="13" t="s">
        <v>28</v>
      </c>
      <c r="AX229" s="13" t="s">
        <v>72</v>
      </c>
      <c r="AY229" s="166" t="s">
        <v>166</v>
      </c>
    </row>
    <row r="230" spans="1:65" s="14" customFormat="1">
      <c r="B230" s="172"/>
      <c r="D230" s="165" t="s">
        <v>182</v>
      </c>
      <c r="E230" s="173" t="s">
        <v>1</v>
      </c>
      <c r="F230" s="174" t="s">
        <v>350</v>
      </c>
      <c r="H230" s="175">
        <v>39.1</v>
      </c>
      <c r="I230" s="176"/>
      <c r="L230" s="172"/>
      <c r="M230" s="177"/>
      <c r="N230" s="178"/>
      <c r="O230" s="178"/>
      <c r="P230" s="178"/>
      <c r="Q230" s="178"/>
      <c r="R230" s="178"/>
      <c r="S230" s="178"/>
      <c r="T230" s="179"/>
      <c r="AT230" s="173" t="s">
        <v>182</v>
      </c>
      <c r="AU230" s="173" t="s">
        <v>84</v>
      </c>
      <c r="AV230" s="14" t="s">
        <v>84</v>
      </c>
      <c r="AW230" s="14" t="s">
        <v>28</v>
      </c>
      <c r="AX230" s="14" t="s">
        <v>79</v>
      </c>
      <c r="AY230" s="173" t="s">
        <v>166</v>
      </c>
    </row>
    <row r="231" spans="1:65" s="12" customFormat="1" ht="22.9" customHeight="1">
      <c r="B231" s="136"/>
      <c r="D231" s="137" t="s">
        <v>71</v>
      </c>
      <c r="E231" s="147" t="s">
        <v>351</v>
      </c>
      <c r="F231" s="147" t="s">
        <v>352</v>
      </c>
      <c r="I231" s="139"/>
      <c r="J231" s="148">
        <f>BK231</f>
        <v>0</v>
      </c>
      <c r="L231" s="136"/>
      <c r="M231" s="141"/>
      <c r="N231" s="142"/>
      <c r="O231" s="142"/>
      <c r="P231" s="143">
        <f>SUM(P232:P234)</f>
        <v>0</v>
      </c>
      <c r="Q231" s="142"/>
      <c r="R231" s="143">
        <f>SUM(R232:R234)</f>
        <v>0</v>
      </c>
      <c r="S231" s="142"/>
      <c r="T231" s="144">
        <f>SUM(T232:T234)</f>
        <v>9.8371E-2</v>
      </c>
      <c r="AR231" s="137" t="s">
        <v>84</v>
      </c>
      <c r="AT231" s="145" t="s">
        <v>71</v>
      </c>
      <c r="AU231" s="145" t="s">
        <v>79</v>
      </c>
      <c r="AY231" s="137" t="s">
        <v>166</v>
      </c>
      <c r="BK231" s="146">
        <f>SUM(BK232:BK234)</f>
        <v>0</v>
      </c>
    </row>
    <row r="232" spans="1:65" s="2" customFormat="1" ht="21.75" customHeight="1">
      <c r="A232" s="32"/>
      <c r="B232" s="149"/>
      <c r="C232" s="150" t="s">
        <v>353</v>
      </c>
      <c r="D232" s="150" t="s">
        <v>169</v>
      </c>
      <c r="E232" s="151" t="s">
        <v>354</v>
      </c>
      <c r="F232" s="152" t="s">
        <v>355</v>
      </c>
      <c r="G232" s="153" t="s">
        <v>172</v>
      </c>
      <c r="H232" s="154">
        <v>15.134</v>
      </c>
      <c r="I232" s="155"/>
      <c r="J232" s="156">
        <f>ROUND(I232*H232,2)</f>
        <v>0</v>
      </c>
      <c r="K232" s="157"/>
      <c r="L232" s="33"/>
      <c r="M232" s="158" t="s">
        <v>1</v>
      </c>
      <c r="N232" s="159" t="s">
        <v>38</v>
      </c>
      <c r="O232" s="58"/>
      <c r="P232" s="160">
        <f>O232*H232</f>
        <v>0</v>
      </c>
      <c r="Q232" s="160">
        <v>0</v>
      </c>
      <c r="R232" s="160">
        <f>Q232*H232</f>
        <v>0</v>
      </c>
      <c r="S232" s="160">
        <v>6.4999999999999997E-3</v>
      </c>
      <c r="T232" s="161">
        <f>S232*H232</f>
        <v>9.8371E-2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2" t="s">
        <v>253</v>
      </c>
      <c r="AT232" s="162" t="s">
        <v>169</v>
      </c>
      <c r="AU232" s="162" t="s">
        <v>84</v>
      </c>
      <c r="AY232" s="17" t="s">
        <v>166</v>
      </c>
      <c r="BE232" s="163">
        <f>IF(N232="základná",J232,0)</f>
        <v>0</v>
      </c>
      <c r="BF232" s="163">
        <f>IF(N232="znížená",J232,0)</f>
        <v>0</v>
      </c>
      <c r="BG232" s="163">
        <f>IF(N232="zákl. prenesená",J232,0)</f>
        <v>0</v>
      </c>
      <c r="BH232" s="163">
        <f>IF(N232="zníž. prenesená",J232,0)</f>
        <v>0</v>
      </c>
      <c r="BI232" s="163">
        <f>IF(N232="nulová",J232,0)</f>
        <v>0</v>
      </c>
      <c r="BJ232" s="17" t="s">
        <v>84</v>
      </c>
      <c r="BK232" s="163">
        <f>ROUND(I232*H232,2)</f>
        <v>0</v>
      </c>
      <c r="BL232" s="17" t="s">
        <v>253</v>
      </c>
      <c r="BM232" s="162" t="s">
        <v>356</v>
      </c>
    </row>
    <row r="233" spans="1:65" s="13" customFormat="1">
      <c r="B233" s="164"/>
      <c r="D233" s="165" t="s">
        <v>182</v>
      </c>
      <c r="E233" s="166" t="s">
        <v>1</v>
      </c>
      <c r="F233" s="167" t="s">
        <v>316</v>
      </c>
      <c r="H233" s="166" t="s">
        <v>1</v>
      </c>
      <c r="I233" s="168"/>
      <c r="L233" s="164"/>
      <c r="M233" s="169"/>
      <c r="N233" s="170"/>
      <c r="O233" s="170"/>
      <c r="P233" s="170"/>
      <c r="Q233" s="170"/>
      <c r="R233" s="170"/>
      <c r="S233" s="170"/>
      <c r="T233" s="171"/>
      <c r="AT233" s="166" t="s">
        <v>182</v>
      </c>
      <c r="AU233" s="166" t="s">
        <v>84</v>
      </c>
      <c r="AV233" s="13" t="s">
        <v>79</v>
      </c>
      <c r="AW233" s="13" t="s">
        <v>28</v>
      </c>
      <c r="AX233" s="13" t="s">
        <v>72</v>
      </c>
      <c r="AY233" s="166" t="s">
        <v>166</v>
      </c>
    </row>
    <row r="234" spans="1:65" s="14" customFormat="1">
      <c r="B234" s="172"/>
      <c r="D234" s="165" t="s">
        <v>182</v>
      </c>
      <c r="E234" s="173" t="s">
        <v>1</v>
      </c>
      <c r="F234" s="174" t="s">
        <v>357</v>
      </c>
      <c r="H234" s="175">
        <v>15.134</v>
      </c>
      <c r="I234" s="176"/>
      <c r="L234" s="172"/>
      <c r="M234" s="177"/>
      <c r="N234" s="178"/>
      <c r="O234" s="178"/>
      <c r="P234" s="178"/>
      <c r="Q234" s="178"/>
      <c r="R234" s="178"/>
      <c r="S234" s="178"/>
      <c r="T234" s="179"/>
      <c r="AT234" s="173" t="s">
        <v>182</v>
      </c>
      <c r="AU234" s="173" t="s">
        <v>84</v>
      </c>
      <c r="AV234" s="14" t="s">
        <v>84</v>
      </c>
      <c r="AW234" s="14" t="s">
        <v>28</v>
      </c>
      <c r="AX234" s="14" t="s">
        <v>79</v>
      </c>
      <c r="AY234" s="173" t="s">
        <v>166</v>
      </c>
    </row>
    <row r="235" spans="1:65" s="12" customFormat="1" ht="22.9" customHeight="1">
      <c r="B235" s="136"/>
      <c r="D235" s="137" t="s">
        <v>71</v>
      </c>
      <c r="E235" s="147" t="s">
        <v>358</v>
      </c>
      <c r="F235" s="147" t="s">
        <v>359</v>
      </c>
      <c r="I235" s="139"/>
      <c r="J235" s="148">
        <f>BK235</f>
        <v>0</v>
      </c>
      <c r="L235" s="136"/>
      <c r="M235" s="141"/>
      <c r="N235" s="142"/>
      <c r="O235" s="142"/>
      <c r="P235" s="143">
        <f>SUM(P236:P241)</f>
        <v>0</v>
      </c>
      <c r="Q235" s="142"/>
      <c r="R235" s="143">
        <f>SUM(R236:R241)</f>
        <v>1.8000000000000002E-3</v>
      </c>
      <c r="S235" s="142"/>
      <c r="T235" s="144">
        <f>SUM(T236:T241)</f>
        <v>0.10115500000000001</v>
      </c>
      <c r="AR235" s="137" t="s">
        <v>84</v>
      </c>
      <c r="AT235" s="145" t="s">
        <v>71</v>
      </c>
      <c r="AU235" s="145" t="s">
        <v>79</v>
      </c>
      <c r="AY235" s="137" t="s">
        <v>166</v>
      </c>
      <c r="BK235" s="146">
        <f>SUM(BK236:BK241)</f>
        <v>0</v>
      </c>
    </row>
    <row r="236" spans="1:65" s="2" customFormat="1" ht="16.5" customHeight="1">
      <c r="A236" s="32"/>
      <c r="B236" s="149"/>
      <c r="C236" s="150" t="s">
        <v>360</v>
      </c>
      <c r="D236" s="150" t="s">
        <v>169</v>
      </c>
      <c r="E236" s="151" t="s">
        <v>361</v>
      </c>
      <c r="F236" s="152" t="s">
        <v>362</v>
      </c>
      <c r="G236" s="153" t="s">
        <v>172</v>
      </c>
      <c r="H236" s="154">
        <v>13.031000000000001</v>
      </c>
      <c r="I236" s="155"/>
      <c r="J236" s="156">
        <f>ROUND(I236*H236,2)</f>
        <v>0</v>
      </c>
      <c r="K236" s="157"/>
      <c r="L236" s="33"/>
      <c r="M236" s="158" t="s">
        <v>1</v>
      </c>
      <c r="N236" s="159" t="s">
        <v>38</v>
      </c>
      <c r="O236" s="58"/>
      <c r="P236" s="160">
        <f>O236*H236</f>
        <v>0</v>
      </c>
      <c r="Q236" s="160">
        <v>0</v>
      </c>
      <c r="R236" s="160">
        <f>Q236*H236</f>
        <v>0</v>
      </c>
      <c r="S236" s="160">
        <v>5.0000000000000001E-3</v>
      </c>
      <c r="T236" s="161">
        <f>S236*H236</f>
        <v>6.5155000000000005E-2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2" t="s">
        <v>253</v>
      </c>
      <c r="AT236" s="162" t="s">
        <v>169</v>
      </c>
      <c r="AU236" s="162" t="s">
        <v>84</v>
      </c>
      <c r="AY236" s="17" t="s">
        <v>166</v>
      </c>
      <c r="BE236" s="163">
        <f>IF(N236="základná",J236,0)</f>
        <v>0</v>
      </c>
      <c r="BF236" s="163">
        <f>IF(N236="znížená",J236,0)</f>
        <v>0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7" t="s">
        <v>84</v>
      </c>
      <c r="BK236" s="163">
        <f>ROUND(I236*H236,2)</f>
        <v>0</v>
      </c>
      <c r="BL236" s="17" t="s">
        <v>253</v>
      </c>
      <c r="BM236" s="162" t="s">
        <v>363</v>
      </c>
    </row>
    <row r="237" spans="1:65" s="13" customFormat="1">
      <c r="B237" s="164"/>
      <c r="D237" s="165" t="s">
        <v>182</v>
      </c>
      <c r="E237" s="166" t="s">
        <v>1</v>
      </c>
      <c r="F237" s="167" t="s">
        <v>364</v>
      </c>
      <c r="H237" s="166" t="s">
        <v>1</v>
      </c>
      <c r="I237" s="168"/>
      <c r="L237" s="164"/>
      <c r="M237" s="169"/>
      <c r="N237" s="170"/>
      <c r="O237" s="170"/>
      <c r="P237" s="170"/>
      <c r="Q237" s="170"/>
      <c r="R237" s="170"/>
      <c r="S237" s="170"/>
      <c r="T237" s="171"/>
      <c r="AT237" s="166" t="s">
        <v>182</v>
      </c>
      <c r="AU237" s="166" t="s">
        <v>84</v>
      </c>
      <c r="AV237" s="13" t="s">
        <v>79</v>
      </c>
      <c r="AW237" s="13" t="s">
        <v>28</v>
      </c>
      <c r="AX237" s="13" t="s">
        <v>72</v>
      </c>
      <c r="AY237" s="166" t="s">
        <v>166</v>
      </c>
    </row>
    <row r="238" spans="1:65" s="14" customFormat="1">
      <c r="B238" s="172"/>
      <c r="D238" s="165" t="s">
        <v>182</v>
      </c>
      <c r="E238" s="173" t="s">
        <v>1</v>
      </c>
      <c r="F238" s="174" t="s">
        <v>365</v>
      </c>
      <c r="H238" s="175">
        <v>13.031000000000001</v>
      </c>
      <c r="I238" s="176"/>
      <c r="L238" s="172"/>
      <c r="M238" s="177"/>
      <c r="N238" s="178"/>
      <c r="O238" s="178"/>
      <c r="P238" s="178"/>
      <c r="Q238" s="178"/>
      <c r="R238" s="178"/>
      <c r="S238" s="178"/>
      <c r="T238" s="179"/>
      <c r="AT238" s="173" t="s">
        <v>182</v>
      </c>
      <c r="AU238" s="173" t="s">
        <v>84</v>
      </c>
      <c r="AV238" s="14" t="s">
        <v>84</v>
      </c>
      <c r="AW238" s="14" t="s">
        <v>28</v>
      </c>
      <c r="AX238" s="14" t="s">
        <v>79</v>
      </c>
      <c r="AY238" s="173" t="s">
        <v>166</v>
      </c>
    </row>
    <row r="239" spans="1:65" s="2" customFormat="1" ht="33" customHeight="1">
      <c r="A239" s="32"/>
      <c r="B239" s="149"/>
      <c r="C239" s="150" t="s">
        <v>366</v>
      </c>
      <c r="D239" s="150" t="s">
        <v>169</v>
      </c>
      <c r="E239" s="151" t="s">
        <v>367</v>
      </c>
      <c r="F239" s="152" t="s">
        <v>368</v>
      </c>
      <c r="G239" s="153" t="s">
        <v>369</v>
      </c>
      <c r="H239" s="154">
        <v>36</v>
      </c>
      <c r="I239" s="155"/>
      <c r="J239" s="156">
        <f>ROUND(I239*H239,2)</f>
        <v>0</v>
      </c>
      <c r="K239" s="157"/>
      <c r="L239" s="33"/>
      <c r="M239" s="158" t="s">
        <v>1</v>
      </c>
      <c r="N239" s="159" t="s">
        <v>38</v>
      </c>
      <c r="O239" s="58"/>
      <c r="P239" s="160">
        <f>O239*H239</f>
        <v>0</v>
      </c>
      <c r="Q239" s="160">
        <v>5.0000000000000002E-5</v>
      </c>
      <c r="R239" s="160">
        <f>Q239*H239</f>
        <v>1.8000000000000002E-3</v>
      </c>
      <c r="S239" s="160">
        <v>1E-3</v>
      </c>
      <c r="T239" s="161">
        <f>S239*H239</f>
        <v>3.6000000000000004E-2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2" t="s">
        <v>253</v>
      </c>
      <c r="AT239" s="162" t="s">
        <v>169</v>
      </c>
      <c r="AU239" s="162" t="s">
        <v>84</v>
      </c>
      <c r="AY239" s="17" t="s">
        <v>166</v>
      </c>
      <c r="BE239" s="163">
        <f>IF(N239="základná",J239,0)</f>
        <v>0</v>
      </c>
      <c r="BF239" s="163">
        <f>IF(N239="znížená",J239,0)</f>
        <v>0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7" t="s">
        <v>84</v>
      </c>
      <c r="BK239" s="163">
        <f>ROUND(I239*H239,2)</f>
        <v>0</v>
      </c>
      <c r="BL239" s="17" t="s">
        <v>253</v>
      </c>
      <c r="BM239" s="162" t="s">
        <v>370</v>
      </c>
    </row>
    <row r="240" spans="1:65" s="13" customFormat="1">
      <c r="B240" s="164"/>
      <c r="D240" s="165" t="s">
        <v>182</v>
      </c>
      <c r="E240" s="166" t="s">
        <v>1</v>
      </c>
      <c r="F240" s="167" t="s">
        <v>316</v>
      </c>
      <c r="H240" s="166" t="s">
        <v>1</v>
      </c>
      <c r="I240" s="168"/>
      <c r="L240" s="164"/>
      <c r="M240" s="169"/>
      <c r="N240" s="170"/>
      <c r="O240" s="170"/>
      <c r="P240" s="170"/>
      <c r="Q240" s="170"/>
      <c r="R240" s="170"/>
      <c r="S240" s="170"/>
      <c r="T240" s="171"/>
      <c r="AT240" s="166" t="s">
        <v>182</v>
      </c>
      <c r="AU240" s="166" t="s">
        <v>84</v>
      </c>
      <c r="AV240" s="13" t="s">
        <v>79</v>
      </c>
      <c r="AW240" s="13" t="s">
        <v>28</v>
      </c>
      <c r="AX240" s="13" t="s">
        <v>72</v>
      </c>
      <c r="AY240" s="166" t="s">
        <v>166</v>
      </c>
    </row>
    <row r="241" spans="1:65" s="14" customFormat="1">
      <c r="B241" s="172"/>
      <c r="D241" s="165" t="s">
        <v>182</v>
      </c>
      <c r="E241" s="173" t="s">
        <v>1</v>
      </c>
      <c r="F241" s="174" t="s">
        <v>371</v>
      </c>
      <c r="H241" s="175">
        <v>36</v>
      </c>
      <c r="I241" s="176"/>
      <c r="L241" s="172"/>
      <c r="M241" s="177"/>
      <c r="N241" s="178"/>
      <c r="O241" s="178"/>
      <c r="P241" s="178"/>
      <c r="Q241" s="178"/>
      <c r="R241" s="178"/>
      <c r="S241" s="178"/>
      <c r="T241" s="179"/>
      <c r="AT241" s="173" t="s">
        <v>182</v>
      </c>
      <c r="AU241" s="173" t="s">
        <v>84</v>
      </c>
      <c r="AV241" s="14" t="s">
        <v>84</v>
      </c>
      <c r="AW241" s="14" t="s">
        <v>28</v>
      </c>
      <c r="AX241" s="14" t="s">
        <v>79</v>
      </c>
      <c r="AY241" s="173" t="s">
        <v>166</v>
      </c>
    </row>
    <row r="242" spans="1:65" s="12" customFormat="1" ht="22.9" customHeight="1">
      <c r="B242" s="136"/>
      <c r="D242" s="137" t="s">
        <v>71</v>
      </c>
      <c r="E242" s="147" t="s">
        <v>372</v>
      </c>
      <c r="F242" s="147" t="s">
        <v>373</v>
      </c>
      <c r="I242" s="139"/>
      <c r="J242" s="148">
        <f>BK242</f>
        <v>0</v>
      </c>
      <c r="L242" s="136"/>
      <c r="M242" s="141"/>
      <c r="N242" s="142"/>
      <c r="O242" s="142"/>
      <c r="P242" s="143">
        <f>SUM(P243:P245)</f>
        <v>0</v>
      </c>
      <c r="Q242" s="142"/>
      <c r="R242" s="143">
        <f>SUM(R243:R245)</f>
        <v>0</v>
      </c>
      <c r="S242" s="142"/>
      <c r="T242" s="144">
        <f>SUM(T243:T245)</f>
        <v>0</v>
      </c>
      <c r="AR242" s="137" t="s">
        <v>84</v>
      </c>
      <c r="AT242" s="145" t="s">
        <v>71</v>
      </c>
      <c r="AU242" s="145" t="s">
        <v>79</v>
      </c>
      <c r="AY242" s="137" t="s">
        <v>166</v>
      </c>
      <c r="BK242" s="146">
        <f>SUM(BK243:BK245)</f>
        <v>0</v>
      </c>
    </row>
    <row r="243" spans="1:65" s="2" customFormat="1" ht="21.75" customHeight="1">
      <c r="A243" s="32"/>
      <c r="B243" s="149"/>
      <c r="C243" s="150" t="s">
        <v>374</v>
      </c>
      <c r="D243" s="150" t="s">
        <v>169</v>
      </c>
      <c r="E243" s="151" t="s">
        <v>375</v>
      </c>
      <c r="F243" s="152" t="s">
        <v>376</v>
      </c>
      <c r="G243" s="153" t="s">
        <v>203</v>
      </c>
      <c r="H243" s="154">
        <v>1</v>
      </c>
      <c r="I243" s="155"/>
      <c r="J243" s="156">
        <f>ROUND(I243*H243,2)</f>
        <v>0</v>
      </c>
      <c r="K243" s="157"/>
      <c r="L243" s="33"/>
      <c r="M243" s="158" t="s">
        <v>1</v>
      </c>
      <c r="N243" s="159" t="s">
        <v>38</v>
      </c>
      <c r="O243" s="58"/>
      <c r="P243" s="160">
        <f>O243*H243</f>
        <v>0</v>
      </c>
      <c r="Q243" s="160">
        <v>0</v>
      </c>
      <c r="R243" s="160">
        <f>Q243*H243</f>
        <v>0</v>
      </c>
      <c r="S243" s="160">
        <v>0</v>
      </c>
      <c r="T243" s="161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2" t="s">
        <v>253</v>
      </c>
      <c r="AT243" s="162" t="s">
        <v>169</v>
      </c>
      <c r="AU243" s="162" t="s">
        <v>84</v>
      </c>
      <c r="AY243" s="17" t="s">
        <v>166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7" t="s">
        <v>84</v>
      </c>
      <c r="BK243" s="163">
        <f>ROUND(I243*H243,2)</f>
        <v>0</v>
      </c>
      <c r="BL243" s="17" t="s">
        <v>253</v>
      </c>
      <c r="BM243" s="162" t="s">
        <v>377</v>
      </c>
    </row>
    <row r="244" spans="1:65" s="13" customFormat="1">
      <c r="B244" s="164"/>
      <c r="D244" s="165" t="s">
        <v>182</v>
      </c>
      <c r="E244" s="166" t="s">
        <v>1</v>
      </c>
      <c r="F244" s="167" t="s">
        <v>378</v>
      </c>
      <c r="H244" s="166" t="s">
        <v>1</v>
      </c>
      <c r="I244" s="168"/>
      <c r="L244" s="164"/>
      <c r="M244" s="169"/>
      <c r="N244" s="170"/>
      <c r="O244" s="170"/>
      <c r="P244" s="170"/>
      <c r="Q244" s="170"/>
      <c r="R244" s="170"/>
      <c r="S244" s="170"/>
      <c r="T244" s="171"/>
      <c r="AT244" s="166" t="s">
        <v>182</v>
      </c>
      <c r="AU244" s="166" t="s">
        <v>84</v>
      </c>
      <c r="AV244" s="13" t="s">
        <v>79</v>
      </c>
      <c r="AW244" s="13" t="s">
        <v>28</v>
      </c>
      <c r="AX244" s="13" t="s">
        <v>72</v>
      </c>
      <c r="AY244" s="166" t="s">
        <v>166</v>
      </c>
    </row>
    <row r="245" spans="1:65" s="14" customFormat="1">
      <c r="B245" s="172"/>
      <c r="D245" s="165" t="s">
        <v>182</v>
      </c>
      <c r="E245" s="173" t="s">
        <v>1</v>
      </c>
      <c r="F245" s="174" t="s">
        <v>79</v>
      </c>
      <c r="H245" s="175">
        <v>1</v>
      </c>
      <c r="I245" s="176"/>
      <c r="L245" s="172"/>
      <c r="M245" s="188"/>
      <c r="N245" s="189"/>
      <c r="O245" s="189"/>
      <c r="P245" s="189"/>
      <c r="Q245" s="189"/>
      <c r="R245" s="189"/>
      <c r="S245" s="189"/>
      <c r="T245" s="190"/>
      <c r="AT245" s="173" t="s">
        <v>182</v>
      </c>
      <c r="AU245" s="173" t="s">
        <v>84</v>
      </c>
      <c r="AV245" s="14" t="s">
        <v>84</v>
      </c>
      <c r="AW245" s="14" t="s">
        <v>28</v>
      </c>
      <c r="AX245" s="14" t="s">
        <v>79</v>
      </c>
      <c r="AY245" s="173" t="s">
        <v>166</v>
      </c>
    </row>
    <row r="246" spans="1:65" s="2" customFormat="1" ht="6.95" customHeight="1">
      <c r="A246" s="32"/>
      <c r="B246" s="47"/>
      <c r="C246" s="48"/>
      <c r="D246" s="48"/>
      <c r="E246" s="48"/>
      <c r="F246" s="48"/>
      <c r="G246" s="48"/>
      <c r="H246" s="48"/>
      <c r="I246" s="48"/>
      <c r="J246" s="48"/>
      <c r="K246" s="48"/>
      <c r="L246" s="33"/>
      <c r="M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</sheetData>
  <autoFilter ref="C133:K245" xr:uid="{00000000-0009-0000-0000-000001000000}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30"/>
  <sheetViews>
    <sheetView showGridLines="0" workbookViewId="0">
      <selection activeCell="F129" sqref="F12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93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379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ROUND(J132,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ROUND((SUM(BE132:BE229)),  2)</f>
        <v>0</v>
      </c>
      <c r="G37" s="32"/>
      <c r="H37" s="32"/>
      <c r="I37" s="105">
        <v>0.2</v>
      </c>
      <c r="J37" s="104">
        <f>ROUND(((SUM(BE132:BE229))*I37),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ROUND((SUM(BF132:BF229)),  2)</f>
        <v>0</v>
      </c>
      <c r="G38" s="32"/>
      <c r="H38" s="32"/>
      <c r="I38" s="105">
        <v>0.2</v>
      </c>
      <c r="J38" s="104">
        <f>ROUND(((SUM(BF132:BF229))*I38),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ROUND((SUM(BG132:BG229)),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ROUND((SUM(BH132:BH229)),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ROUND((SUM(BI132:BI229)),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02 - Zvislé a vodorovné konštrukcie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J132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J133</f>
        <v>0</v>
      </c>
      <c r="L101" s="117"/>
    </row>
    <row r="102" spans="1:47" s="10" customFormat="1" ht="19.899999999999999" hidden="1" customHeight="1">
      <c r="B102" s="121"/>
      <c r="D102" s="122" t="s">
        <v>380</v>
      </c>
      <c r="E102" s="123"/>
      <c r="F102" s="123"/>
      <c r="G102" s="123"/>
      <c r="H102" s="123"/>
      <c r="I102" s="123"/>
      <c r="J102" s="124">
        <f>J134</f>
        <v>0</v>
      </c>
      <c r="L102" s="121"/>
    </row>
    <row r="103" spans="1:47" s="10" customFormat="1" ht="19.899999999999999" hidden="1" customHeight="1">
      <c r="B103" s="121"/>
      <c r="D103" s="122" t="s">
        <v>143</v>
      </c>
      <c r="E103" s="123"/>
      <c r="F103" s="123"/>
      <c r="G103" s="123"/>
      <c r="H103" s="123"/>
      <c r="I103" s="123"/>
      <c r="J103" s="124">
        <f>J141</f>
        <v>0</v>
      </c>
      <c r="L103" s="121"/>
    </row>
    <row r="104" spans="1:47" s="10" customFormat="1" ht="19.899999999999999" hidden="1" customHeight="1">
      <c r="B104" s="121"/>
      <c r="D104" s="122" t="s">
        <v>144</v>
      </c>
      <c r="E104" s="123"/>
      <c r="F104" s="123"/>
      <c r="G104" s="123"/>
      <c r="H104" s="123"/>
      <c r="I104" s="123"/>
      <c r="J104" s="124">
        <f>J152</f>
        <v>0</v>
      </c>
      <c r="L104" s="121"/>
    </row>
    <row r="105" spans="1:47" s="9" customFormat="1" ht="24.95" hidden="1" customHeight="1">
      <c r="B105" s="117"/>
      <c r="D105" s="118" t="s">
        <v>145</v>
      </c>
      <c r="E105" s="119"/>
      <c r="F105" s="119"/>
      <c r="G105" s="119"/>
      <c r="H105" s="119"/>
      <c r="I105" s="119"/>
      <c r="J105" s="120">
        <f>J154</f>
        <v>0</v>
      </c>
      <c r="L105" s="117"/>
    </row>
    <row r="106" spans="1:47" s="10" customFormat="1" ht="19.899999999999999" hidden="1" customHeight="1">
      <c r="B106" s="121"/>
      <c r="D106" s="122" t="s">
        <v>381</v>
      </c>
      <c r="E106" s="123"/>
      <c r="F106" s="123"/>
      <c r="G106" s="123"/>
      <c r="H106" s="123"/>
      <c r="I106" s="123"/>
      <c r="J106" s="124">
        <f>J155</f>
        <v>0</v>
      </c>
      <c r="L106" s="121"/>
    </row>
    <row r="107" spans="1:47" s="10" customFormat="1" ht="19.899999999999999" hidden="1" customHeight="1">
      <c r="B107" s="121"/>
      <c r="D107" s="122" t="s">
        <v>150</v>
      </c>
      <c r="E107" s="123"/>
      <c r="F107" s="123"/>
      <c r="G107" s="123"/>
      <c r="H107" s="123"/>
      <c r="I107" s="123"/>
      <c r="J107" s="124">
        <f>J169</f>
        <v>0</v>
      </c>
      <c r="L107" s="121"/>
    </row>
    <row r="108" spans="1:47" s="10" customFormat="1" ht="19.899999999999999" hidden="1" customHeight="1">
      <c r="B108" s="121"/>
      <c r="D108" s="122" t="s">
        <v>382</v>
      </c>
      <c r="E108" s="123"/>
      <c r="F108" s="123"/>
      <c r="G108" s="123"/>
      <c r="H108" s="123"/>
      <c r="I108" s="123"/>
      <c r="J108" s="124">
        <f>J223</f>
        <v>0</v>
      </c>
      <c r="L108" s="121"/>
    </row>
    <row r="109" spans="1:47" s="2" customFormat="1" ht="21.75" hidden="1" customHeight="1">
      <c r="A109" s="32"/>
      <c r="B109" s="33"/>
      <c r="C109" s="32"/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6.95" hidden="1" customHeight="1">
      <c r="A110" s="32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hidden="1"/>
    <row r="112" spans="1:47" hidden="1"/>
    <row r="113" spans="1:31" hidden="1"/>
    <row r="114" spans="1:31" s="2" customFormat="1" ht="6.95" customHeight="1">
      <c r="A114" s="32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31" s="2" customFormat="1" ht="24.95" customHeight="1">
      <c r="A115" s="32"/>
      <c r="B115" s="33"/>
      <c r="C115" s="21" t="s">
        <v>152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6.9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12" customHeight="1">
      <c r="A117" s="32"/>
      <c r="B117" s="33"/>
      <c r="C117" s="27" t="s">
        <v>14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6.5" customHeight="1">
      <c r="A118" s="32"/>
      <c r="B118" s="33"/>
      <c r="C118" s="32"/>
      <c r="D118" s="32"/>
      <c r="E118" s="299" t="str">
        <f>E7</f>
        <v>Džemo  - Komunitná kaviareň</v>
      </c>
      <c r="F118" s="300"/>
      <c r="G118" s="300"/>
      <c r="H118" s="300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1" customFormat="1" ht="12" customHeight="1">
      <c r="B119" s="20"/>
      <c r="C119" s="27" t="s">
        <v>131</v>
      </c>
      <c r="L119" s="20"/>
    </row>
    <row r="120" spans="1:31" s="1" customFormat="1" ht="16.5" customHeight="1">
      <c r="B120" s="20"/>
      <c r="E120" s="299" t="s">
        <v>132</v>
      </c>
      <c r="F120" s="269"/>
      <c r="G120" s="269"/>
      <c r="H120" s="269"/>
      <c r="L120" s="20"/>
    </row>
    <row r="121" spans="1:31" s="1" customFormat="1" ht="12" customHeight="1">
      <c r="B121" s="20"/>
      <c r="C121" s="27" t="s">
        <v>133</v>
      </c>
      <c r="L121" s="20"/>
    </row>
    <row r="122" spans="1:31" s="2" customFormat="1" ht="16.5" customHeight="1">
      <c r="A122" s="32"/>
      <c r="B122" s="33"/>
      <c r="C122" s="32"/>
      <c r="D122" s="32"/>
      <c r="E122" s="301" t="s">
        <v>134</v>
      </c>
      <c r="F122" s="302"/>
      <c r="G122" s="302"/>
      <c r="H122" s="30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135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95" t="str">
        <f>E13</f>
        <v>02 - Zvislé a vodorovné konštrukcie</v>
      </c>
      <c r="F124" s="302"/>
      <c r="G124" s="302"/>
      <c r="H124" s="30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18</v>
      </c>
      <c r="D126" s="32"/>
      <c r="E126" s="32"/>
      <c r="F126" s="25" t="str">
        <f>F16</f>
        <v>Košice, Sídlisko KVP</v>
      </c>
      <c r="G126" s="32"/>
      <c r="H126" s="32"/>
      <c r="I126" s="27" t="s">
        <v>20</v>
      </c>
      <c r="J126" s="55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25.7" customHeight="1">
      <c r="A128" s="32"/>
      <c r="B128" s="33"/>
      <c r="C128" s="27" t="s">
        <v>21</v>
      </c>
      <c r="D128" s="32"/>
      <c r="E128" s="32"/>
      <c r="F128" s="25" t="str">
        <f>E19</f>
        <v>Mestská časť Košice - Sídlisko KVP</v>
      </c>
      <c r="G128" s="32"/>
      <c r="H128" s="32"/>
      <c r="I128" s="27" t="s">
        <v>26</v>
      </c>
      <c r="J128" s="30" t="str">
        <f>E25</f>
        <v>ARZ architektonické štúdio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25</v>
      </c>
      <c r="D129" s="32"/>
      <c r="E129" s="32"/>
      <c r="F129" s="25"/>
      <c r="G129" s="32"/>
      <c r="H129" s="32"/>
      <c r="I129" s="27" t="s">
        <v>29</v>
      </c>
      <c r="J129" s="30" t="str">
        <f>E28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5"/>
      <c r="B131" s="126"/>
      <c r="C131" s="127" t="s">
        <v>153</v>
      </c>
      <c r="D131" s="128" t="s">
        <v>57</v>
      </c>
      <c r="E131" s="128" t="s">
        <v>53</v>
      </c>
      <c r="F131" s="128" t="s">
        <v>54</v>
      </c>
      <c r="G131" s="128" t="s">
        <v>154</v>
      </c>
      <c r="H131" s="128" t="s">
        <v>155</v>
      </c>
      <c r="I131" s="128" t="s">
        <v>156</v>
      </c>
      <c r="J131" s="129" t="s">
        <v>139</v>
      </c>
      <c r="K131" s="130" t="s">
        <v>157</v>
      </c>
      <c r="L131" s="131"/>
      <c r="M131" s="62" t="s">
        <v>1</v>
      </c>
      <c r="N131" s="63" t="s">
        <v>36</v>
      </c>
      <c r="O131" s="63" t="s">
        <v>158</v>
      </c>
      <c r="P131" s="63" t="s">
        <v>159</v>
      </c>
      <c r="Q131" s="63" t="s">
        <v>160</v>
      </c>
      <c r="R131" s="63" t="s">
        <v>161</v>
      </c>
      <c r="S131" s="63" t="s">
        <v>162</v>
      </c>
      <c r="T131" s="64" t="s">
        <v>163</v>
      </c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</row>
    <row r="132" spans="1:65" s="2" customFormat="1" ht="22.9" customHeight="1">
      <c r="A132" s="32"/>
      <c r="B132" s="33"/>
      <c r="C132" s="69" t="s">
        <v>140</v>
      </c>
      <c r="D132" s="32"/>
      <c r="E132" s="32"/>
      <c r="F132" s="32"/>
      <c r="G132" s="32"/>
      <c r="H132" s="32"/>
      <c r="I132" s="32"/>
      <c r="J132" s="132">
        <f>BK132</f>
        <v>0</v>
      </c>
      <c r="K132" s="32"/>
      <c r="L132" s="33"/>
      <c r="M132" s="65"/>
      <c r="N132" s="56"/>
      <c r="O132" s="66"/>
      <c r="P132" s="133">
        <f>P133+P154</f>
        <v>0</v>
      </c>
      <c r="Q132" s="66"/>
      <c r="R132" s="133">
        <f>R133+R154</f>
        <v>4.6543987686000001</v>
      </c>
      <c r="S132" s="66"/>
      <c r="T132" s="134">
        <f>T133+T154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71</v>
      </c>
      <c r="AU132" s="17" t="s">
        <v>141</v>
      </c>
      <c r="BK132" s="135">
        <f>BK133+BK154</f>
        <v>0</v>
      </c>
    </row>
    <row r="133" spans="1:65" s="12" customFormat="1" ht="25.9" customHeight="1">
      <c r="B133" s="136"/>
      <c r="D133" s="137" t="s">
        <v>71</v>
      </c>
      <c r="E133" s="138" t="s">
        <v>164</v>
      </c>
      <c r="F133" s="138" t="s">
        <v>165</v>
      </c>
      <c r="I133" s="139"/>
      <c r="J133" s="140">
        <f>BK133</f>
        <v>0</v>
      </c>
      <c r="L133" s="136"/>
      <c r="M133" s="141"/>
      <c r="N133" s="142"/>
      <c r="O133" s="142"/>
      <c r="P133" s="143">
        <f>P134+P141+P152</f>
        <v>0</v>
      </c>
      <c r="Q133" s="142"/>
      <c r="R133" s="143">
        <f>R134+R141+R152</f>
        <v>1.03054044</v>
      </c>
      <c r="S133" s="142"/>
      <c r="T133" s="144">
        <f>T134+T141+T152</f>
        <v>0</v>
      </c>
      <c r="AR133" s="137" t="s">
        <v>79</v>
      </c>
      <c r="AT133" s="145" t="s">
        <v>71</v>
      </c>
      <c r="AU133" s="145" t="s">
        <v>72</v>
      </c>
      <c r="AY133" s="137" t="s">
        <v>166</v>
      </c>
      <c r="BK133" s="146">
        <f>BK134+BK141+BK152</f>
        <v>0</v>
      </c>
    </row>
    <row r="134" spans="1:65" s="12" customFormat="1" ht="22.9" customHeight="1">
      <c r="B134" s="136"/>
      <c r="D134" s="137" t="s">
        <v>71</v>
      </c>
      <c r="E134" s="147" t="s">
        <v>89</v>
      </c>
      <c r="F134" s="147" t="s">
        <v>383</v>
      </c>
      <c r="I134" s="139"/>
      <c r="J134" s="148">
        <f>BK134</f>
        <v>0</v>
      </c>
      <c r="L134" s="136"/>
      <c r="M134" s="141"/>
      <c r="N134" s="142"/>
      <c r="O134" s="142"/>
      <c r="P134" s="143">
        <f>SUM(P135:P140)</f>
        <v>0</v>
      </c>
      <c r="Q134" s="142"/>
      <c r="R134" s="143">
        <f>SUM(R135:R140)</f>
        <v>0.76138412</v>
      </c>
      <c r="S134" s="142"/>
      <c r="T134" s="144">
        <f>SUM(T135:T140)</f>
        <v>0</v>
      </c>
      <c r="AR134" s="137" t="s">
        <v>79</v>
      </c>
      <c r="AT134" s="145" t="s">
        <v>71</v>
      </c>
      <c r="AU134" s="145" t="s">
        <v>79</v>
      </c>
      <c r="AY134" s="137" t="s">
        <v>166</v>
      </c>
      <c r="BK134" s="146">
        <f>SUM(BK135:BK140)</f>
        <v>0</v>
      </c>
    </row>
    <row r="135" spans="1:65" s="2" customFormat="1" ht="33" customHeight="1">
      <c r="A135" s="32"/>
      <c r="B135" s="149"/>
      <c r="C135" s="150" t="s">
        <v>79</v>
      </c>
      <c r="D135" s="150" t="s">
        <v>169</v>
      </c>
      <c r="E135" s="151" t="s">
        <v>384</v>
      </c>
      <c r="F135" s="152" t="s">
        <v>385</v>
      </c>
      <c r="G135" s="153" t="s">
        <v>180</v>
      </c>
      <c r="H135" s="154">
        <v>0.223</v>
      </c>
      <c r="I135" s="155"/>
      <c r="J135" s="156">
        <f>ROUND(I135*H135,2)</f>
        <v>0</v>
      </c>
      <c r="K135" s="157"/>
      <c r="L135" s="33"/>
      <c r="M135" s="158" t="s">
        <v>1</v>
      </c>
      <c r="N135" s="159" t="s">
        <v>38</v>
      </c>
      <c r="O135" s="58"/>
      <c r="P135" s="160">
        <f>O135*H135</f>
        <v>0</v>
      </c>
      <c r="Q135" s="160">
        <v>0.70111999999999997</v>
      </c>
      <c r="R135" s="160">
        <f>Q135*H135</f>
        <v>0.15634976</v>
      </c>
      <c r="S135" s="160">
        <v>0</v>
      </c>
      <c r="T135" s="161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173</v>
      </c>
      <c r="AT135" s="162" t="s">
        <v>169</v>
      </c>
      <c r="AU135" s="162" t="s">
        <v>84</v>
      </c>
      <c r="AY135" s="17" t="s">
        <v>166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7" t="s">
        <v>84</v>
      </c>
      <c r="BK135" s="163">
        <f>ROUND(I135*H135,2)</f>
        <v>0</v>
      </c>
      <c r="BL135" s="17" t="s">
        <v>173</v>
      </c>
      <c r="BM135" s="162" t="s">
        <v>386</v>
      </c>
    </row>
    <row r="136" spans="1:65" s="13" customFormat="1">
      <c r="B136" s="164"/>
      <c r="D136" s="165" t="s">
        <v>182</v>
      </c>
      <c r="E136" s="166" t="s">
        <v>1</v>
      </c>
      <c r="F136" s="167" t="s">
        <v>387</v>
      </c>
      <c r="H136" s="166" t="s">
        <v>1</v>
      </c>
      <c r="I136" s="168"/>
      <c r="L136" s="164"/>
      <c r="M136" s="169"/>
      <c r="N136" s="170"/>
      <c r="O136" s="170"/>
      <c r="P136" s="170"/>
      <c r="Q136" s="170"/>
      <c r="R136" s="170"/>
      <c r="S136" s="170"/>
      <c r="T136" s="171"/>
      <c r="AT136" s="166" t="s">
        <v>182</v>
      </c>
      <c r="AU136" s="166" t="s">
        <v>84</v>
      </c>
      <c r="AV136" s="13" t="s">
        <v>79</v>
      </c>
      <c r="AW136" s="13" t="s">
        <v>28</v>
      </c>
      <c r="AX136" s="13" t="s">
        <v>72</v>
      </c>
      <c r="AY136" s="166" t="s">
        <v>166</v>
      </c>
    </row>
    <row r="137" spans="1:65" s="14" customFormat="1">
      <c r="B137" s="172"/>
      <c r="D137" s="165" t="s">
        <v>182</v>
      </c>
      <c r="E137" s="173" t="s">
        <v>1</v>
      </c>
      <c r="F137" s="174" t="s">
        <v>388</v>
      </c>
      <c r="H137" s="175">
        <v>0.223</v>
      </c>
      <c r="I137" s="176"/>
      <c r="L137" s="172"/>
      <c r="M137" s="177"/>
      <c r="N137" s="178"/>
      <c r="O137" s="178"/>
      <c r="P137" s="178"/>
      <c r="Q137" s="178"/>
      <c r="R137" s="178"/>
      <c r="S137" s="178"/>
      <c r="T137" s="179"/>
      <c r="AT137" s="173" t="s">
        <v>182</v>
      </c>
      <c r="AU137" s="173" t="s">
        <v>84</v>
      </c>
      <c r="AV137" s="14" t="s">
        <v>84</v>
      </c>
      <c r="AW137" s="14" t="s">
        <v>28</v>
      </c>
      <c r="AX137" s="14" t="s">
        <v>79</v>
      </c>
      <c r="AY137" s="173" t="s">
        <v>166</v>
      </c>
    </row>
    <row r="138" spans="1:65" s="2" customFormat="1" ht="33" customHeight="1">
      <c r="A138" s="32"/>
      <c r="B138" s="149"/>
      <c r="C138" s="150" t="s">
        <v>84</v>
      </c>
      <c r="D138" s="150" t="s">
        <v>169</v>
      </c>
      <c r="E138" s="151" t="s">
        <v>389</v>
      </c>
      <c r="F138" s="152" t="s">
        <v>390</v>
      </c>
      <c r="G138" s="153" t="s">
        <v>172</v>
      </c>
      <c r="H138" s="154">
        <v>5.4390000000000001</v>
      </c>
      <c r="I138" s="155"/>
      <c r="J138" s="156">
        <f>ROUND(I138*H138,2)</f>
        <v>0</v>
      </c>
      <c r="K138" s="157"/>
      <c r="L138" s="33"/>
      <c r="M138" s="158" t="s">
        <v>1</v>
      </c>
      <c r="N138" s="159" t="s">
        <v>38</v>
      </c>
      <c r="O138" s="58"/>
      <c r="P138" s="160">
        <f>O138*H138</f>
        <v>0</v>
      </c>
      <c r="Q138" s="160">
        <v>0.11124000000000001</v>
      </c>
      <c r="R138" s="160">
        <f>Q138*H138</f>
        <v>0.60503435999999999</v>
      </c>
      <c r="S138" s="160">
        <v>0</v>
      </c>
      <c r="T138" s="161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173</v>
      </c>
      <c r="AT138" s="162" t="s">
        <v>169</v>
      </c>
      <c r="AU138" s="162" t="s">
        <v>84</v>
      </c>
      <c r="AY138" s="17" t="s">
        <v>166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7" t="s">
        <v>84</v>
      </c>
      <c r="BK138" s="163">
        <f>ROUND(I138*H138,2)</f>
        <v>0</v>
      </c>
      <c r="BL138" s="17" t="s">
        <v>173</v>
      </c>
      <c r="BM138" s="162" t="s">
        <v>391</v>
      </c>
    </row>
    <row r="139" spans="1:65" s="13" customFormat="1">
      <c r="B139" s="164"/>
      <c r="D139" s="165" t="s">
        <v>182</v>
      </c>
      <c r="E139" s="166" t="s">
        <v>1</v>
      </c>
      <c r="F139" s="167" t="s">
        <v>387</v>
      </c>
      <c r="H139" s="166" t="s">
        <v>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66" t="s">
        <v>182</v>
      </c>
      <c r="AU139" s="166" t="s">
        <v>84</v>
      </c>
      <c r="AV139" s="13" t="s">
        <v>79</v>
      </c>
      <c r="AW139" s="13" t="s">
        <v>28</v>
      </c>
      <c r="AX139" s="13" t="s">
        <v>72</v>
      </c>
      <c r="AY139" s="166" t="s">
        <v>166</v>
      </c>
    </row>
    <row r="140" spans="1:65" s="14" customFormat="1">
      <c r="B140" s="172"/>
      <c r="D140" s="165" t="s">
        <v>182</v>
      </c>
      <c r="E140" s="173" t="s">
        <v>1</v>
      </c>
      <c r="F140" s="174" t="s">
        <v>392</v>
      </c>
      <c r="H140" s="175">
        <v>5.4390000000000001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182</v>
      </c>
      <c r="AU140" s="173" t="s">
        <v>84</v>
      </c>
      <c r="AV140" s="14" t="s">
        <v>84</v>
      </c>
      <c r="AW140" s="14" t="s">
        <v>28</v>
      </c>
      <c r="AX140" s="14" t="s">
        <v>79</v>
      </c>
      <c r="AY140" s="173" t="s">
        <v>166</v>
      </c>
    </row>
    <row r="141" spans="1:65" s="12" customFormat="1" ht="22.9" customHeight="1">
      <c r="B141" s="136"/>
      <c r="D141" s="137" t="s">
        <v>71</v>
      </c>
      <c r="E141" s="147" t="s">
        <v>167</v>
      </c>
      <c r="F141" s="147" t="s">
        <v>168</v>
      </c>
      <c r="I141" s="139"/>
      <c r="J141" s="148">
        <f>BK141</f>
        <v>0</v>
      </c>
      <c r="L141" s="136"/>
      <c r="M141" s="141"/>
      <c r="N141" s="142"/>
      <c r="O141" s="142"/>
      <c r="P141" s="143">
        <f>SUM(P142:P151)</f>
        <v>0</v>
      </c>
      <c r="Q141" s="142"/>
      <c r="R141" s="143">
        <f>SUM(R142:R151)</f>
        <v>0.26915632</v>
      </c>
      <c r="S141" s="142"/>
      <c r="T141" s="144">
        <f>SUM(T142:T151)</f>
        <v>0</v>
      </c>
      <c r="AR141" s="137" t="s">
        <v>79</v>
      </c>
      <c r="AT141" s="145" t="s">
        <v>71</v>
      </c>
      <c r="AU141" s="145" t="s">
        <v>79</v>
      </c>
      <c r="AY141" s="137" t="s">
        <v>166</v>
      </c>
      <c r="BK141" s="146">
        <f>SUM(BK142:BK151)</f>
        <v>0</v>
      </c>
    </row>
    <row r="142" spans="1:65" s="2" customFormat="1" ht="33" customHeight="1">
      <c r="A142" s="32"/>
      <c r="B142" s="149"/>
      <c r="C142" s="150" t="s">
        <v>89</v>
      </c>
      <c r="D142" s="150" t="s">
        <v>169</v>
      </c>
      <c r="E142" s="151" t="s">
        <v>393</v>
      </c>
      <c r="F142" s="152" t="s">
        <v>394</v>
      </c>
      <c r="G142" s="153" t="s">
        <v>203</v>
      </c>
      <c r="H142" s="154">
        <v>32</v>
      </c>
      <c r="I142" s="155"/>
      <c r="J142" s="156">
        <f>ROUND(I142*H142,2)</f>
        <v>0</v>
      </c>
      <c r="K142" s="157"/>
      <c r="L142" s="33"/>
      <c r="M142" s="158" t="s">
        <v>1</v>
      </c>
      <c r="N142" s="159" t="s">
        <v>38</v>
      </c>
      <c r="O142" s="58"/>
      <c r="P142" s="160">
        <f>O142*H142</f>
        <v>0</v>
      </c>
      <c r="Q142" s="160">
        <v>1.3999999999999999E-4</v>
      </c>
      <c r="R142" s="160">
        <f>Q142*H142</f>
        <v>4.4799999999999996E-3</v>
      </c>
      <c r="S142" s="160">
        <v>0</v>
      </c>
      <c r="T142" s="161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2" t="s">
        <v>173</v>
      </c>
      <c r="AT142" s="162" t="s">
        <v>169</v>
      </c>
      <c r="AU142" s="162" t="s">
        <v>84</v>
      </c>
      <c r="AY142" s="17" t="s">
        <v>166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7" t="s">
        <v>84</v>
      </c>
      <c r="BK142" s="163">
        <f>ROUND(I142*H142,2)</f>
        <v>0</v>
      </c>
      <c r="BL142" s="17" t="s">
        <v>173</v>
      </c>
      <c r="BM142" s="162" t="s">
        <v>395</v>
      </c>
    </row>
    <row r="143" spans="1:65" s="13" customFormat="1">
      <c r="B143" s="164"/>
      <c r="D143" s="165" t="s">
        <v>182</v>
      </c>
      <c r="E143" s="166" t="s">
        <v>1</v>
      </c>
      <c r="F143" s="167" t="s">
        <v>396</v>
      </c>
      <c r="H143" s="166" t="s">
        <v>1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1"/>
      <c r="AT143" s="166" t="s">
        <v>182</v>
      </c>
      <c r="AU143" s="166" t="s">
        <v>84</v>
      </c>
      <c r="AV143" s="13" t="s">
        <v>79</v>
      </c>
      <c r="AW143" s="13" t="s">
        <v>28</v>
      </c>
      <c r="AX143" s="13" t="s">
        <v>72</v>
      </c>
      <c r="AY143" s="166" t="s">
        <v>166</v>
      </c>
    </row>
    <row r="144" spans="1:65" s="14" customFormat="1">
      <c r="B144" s="172"/>
      <c r="D144" s="165" t="s">
        <v>182</v>
      </c>
      <c r="E144" s="173" t="s">
        <v>1</v>
      </c>
      <c r="F144" s="174" t="s">
        <v>339</v>
      </c>
      <c r="H144" s="175">
        <v>32</v>
      </c>
      <c r="I144" s="176"/>
      <c r="L144" s="172"/>
      <c r="M144" s="177"/>
      <c r="N144" s="178"/>
      <c r="O144" s="178"/>
      <c r="P144" s="178"/>
      <c r="Q144" s="178"/>
      <c r="R144" s="178"/>
      <c r="S144" s="178"/>
      <c r="T144" s="179"/>
      <c r="AT144" s="173" t="s">
        <v>182</v>
      </c>
      <c r="AU144" s="173" t="s">
        <v>84</v>
      </c>
      <c r="AV144" s="14" t="s">
        <v>84</v>
      </c>
      <c r="AW144" s="14" t="s">
        <v>28</v>
      </c>
      <c r="AX144" s="14" t="s">
        <v>79</v>
      </c>
      <c r="AY144" s="173" t="s">
        <v>166</v>
      </c>
    </row>
    <row r="145" spans="1:65" s="2" customFormat="1" ht="21.75" customHeight="1">
      <c r="A145" s="32"/>
      <c r="B145" s="149"/>
      <c r="C145" s="150" t="s">
        <v>173</v>
      </c>
      <c r="D145" s="150" t="s">
        <v>169</v>
      </c>
      <c r="E145" s="151" t="s">
        <v>397</v>
      </c>
      <c r="F145" s="152" t="s">
        <v>398</v>
      </c>
      <c r="G145" s="153" t="s">
        <v>180</v>
      </c>
      <c r="H145" s="154">
        <v>0.13800000000000001</v>
      </c>
      <c r="I145" s="155"/>
      <c r="J145" s="156">
        <f>ROUND(I145*H145,2)</f>
        <v>0</v>
      </c>
      <c r="K145" s="157"/>
      <c r="L145" s="33"/>
      <c r="M145" s="158" t="s">
        <v>1</v>
      </c>
      <c r="N145" s="159" t="s">
        <v>38</v>
      </c>
      <c r="O145" s="58"/>
      <c r="P145" s="160">
        <f>O145*H145</f>
        <v>0</v>
      </c>
      <c r="Q145" s="160">
        <v>1.83402</v>
      </c>
      <c r="R145" s="160">
        <f>Q145*H145</f>
        <v>0.25309476000000003</v>
      </c>
      <c r="S145" s="160">
        <v>0</v>
      </c>
      <c r="T145" s="161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173</v>
      </c>
      <c r="AT145" s="162" t="s">
        <v>169</v>
      </c>
      <c r="AU145" s="162" t="s">
        <v>84</v>
      </c>
      <c r="AY145" s="17" t="s">
        <v>166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84</v>
      </c>
      <c r="BK145" s="163">
        <f>ROUND(I145*H145,2)</f>
        <v>0</v>
      </c>
      <c r="BL145" s="17" t="s">
        <v>173</v>
      </c>
      <c r="BM145" s="162" t="s">
        <v>399</v>
      </c>
    </row>
    <row r="146" spans="1:65" s="13" customFormat="1">
      <c r="B146" s="164"/>
      <c r="D146" s="165" t="s">
        <v>182</v>
      </c>
      <c r="E146" s="166" t="s">
        <v>1</v>
      </c>
      <c r="F146" s="167" t="s">
        <v>400</v>
      </c>
      <c r="H146" s="166" t="s">
        <v>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66" t="s">
        <v>182</v>
      </c>
      <c r="AU146" s="166" t="s">
        <v>84</v>
      </c>
      <c r="AV146" s="13" t="s">
        <v>79</v>
      </c>
      <c r="AW146" s="13" t="s">
        <v>28</v>
      </c>
      <c r="AX146" s="13" t="s">
        <v>72</v>
      </c>
      <c r="AY146" s="166" t="s">
        <v>166</v>
      </c>
    </row>
    <row r="147" spans="1:65" s="14" customFormat="1">
      <c r="B147" s="172"/>
      <c r="D147" s="165" t="s">
        <v>182</v>
      </c>
      <c r="E147" s="173" t="s">
        <v>1</v>
      </c>
      <c r="F147" s="174" t="s">
        <v>401</v>
      </c>
      <c r="H147" s="175">
        <v>0.13800000000000001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182</v>
      </c>
      <c r="AU147" s="173" t="s">
        <v>84</v>
      </c>
      <c r="AV147" s="14" t="s">
        <v>84</v>
      </c>
      <c r="AW147" s="14" t="s">
        <v>28</v>
      </c>
      <c r="AX147" s="14" t="s">
        <v>79</v>
      </c>
      <c r="AY147" s="173" t="s">
        <v>166</v>
      </c>
    </row>
    <row r="148" spans="1:65" s="2" customFormat="1" ht="33" customHeight="1">
      <c r="A148" s="32"/>
      <c r="B148" s="149"/>
      <c r="C148" s="150" t="s">
        <v>195</v>
      </c>
      <c r="D148" s="150" t="s">
        <v>169</v>
      </c>
      <c r="E148" s="151" t="s">
        <v>402</v>
      </c>
      <c r="F148" s="152" t="s">
        <v>403</v>
      </c>
      <c r="G148" s="153" t="s">
        <v>203</v>
      </c>
      <c r="H148" s="154">
        <v>12</v>
      </c>
      <c r="I148" s="155"/>
      <c r="J148" s="156">
        <f>ROUND(I148*H148,2)</f>
        <v>0</v>
      </c>
      <c r="K148" s="157"/>
      <c r="L148" s="33"/>
      <c r="M148" s="158" t="s">
        <v>1</v>
      </c>
      <c r="N148" s="159" t="s">
        <v>38</v>
      </c>
      <c r="O148" s="58"/>
      <c r="P148" s="160">
        <f>O148*H148</f>
        <v>0</v>
      </c>
      <c r="Q148" s="160">
        <v>9.4512999999999997E-4</v>
      </c>
      <c r="R148" s="160">
        <f>Q148*H148</f>
        <v>1.1341560000000001E-2</v>
      </c>
      <c r="S148" s="160">
        <v>0</v>
      </c>
      <c r="T148" s="161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173</v>
      </c>
      <c r="AT148" s="162" t="s">
        <v>169</v>
      </c>
      <c r="AU148" s="162" t="s">
        <v>84</v>
      </c>
      <c r="AY148" s="17" t="s">
        <v>166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84</v>
      </c>
      <c r="BK148" s="163">
        <f>ROUND(I148*H148,2)</f>
        <v>0</v>
      </c>
      <c r="BL148" s="17" t="s">
        <v>173</v>
      </c>
      <c r="BM148" s="162" t="s">
        <v>404</v>
      </c>
    </row>
    <row r="149" spans="1:65" s="13" customFormat="1">
      <c r="B149" s="164"/>
      <c r="D149" s="165" t="s">
        <v>182</v>
      </c>
      <c r="E149" s="166" t="s">
        <v>1</v>
      </c>
      <c r="F149" s="167" t="s">
        <v>396</v>
      </c>
      <c r="H149" s="166" t="s">
        <v>1</v>
      </c>
      <c r="I149" s="168"/>
      <c r="L149" s="164"/>
      <c r="M149" s="169"/>
      <c r="N149" s="170"/>
      <c r="O149" s="170"/>
      <c r="P149" s="170"/>
      <c r="Q149" s="170"/>
      <c r="R149" s="170"/>
      <c r="S149" s="170"/>
      <c r="T149" s="171"/>
      <c r="AT149" s="166" t="s">
        <v>182</v>
      </c>
      <c r="AU149" s="166" t="s">
        <v>84</v>
      </c>
      <c r="AV149" s="13" t="s">
        <v>79</v>
      </c>
      <c r="AW149" s="13" t="s">
        <v>28</v>
      </c>
      <c r="AX149" s="13" t="s">
        <v>72</v>
      </c>
      <c r="AY149" s="166" t="s">
        <v>166</v>
      </c>
    </row>
    <row r="150" spans="1:65" s="14" customFormat="1">
      <c r="B150" s="172"/>
      <c r="D150" s="165" t="s">
        <v>182</v>
      </c>
      <c r="E150" s="173" t="s">
        <v>1</v>
      </c>
      <c r="F150" s="174" t="s">
        <v>230</v>
      </c>
      <c r="H150" s="175">
        <v>12</v>
      </c>
      <c r="I150" s="176"/>
      <c r="L150" s="172"/>
      <c r="M150" s="177"/>
      <c r="N150" s="178"/>
      <c r="O150" s="178"/>
      <c r="P150" s="178"/>
      <c r="Q150" s="178"/>
      <c r="R150" s="178"/>
      <c r="S150" s="178"/>
      <c r="T150" s="179"/>
      <c r="AT150" s="173" t="s">
        <v>182</v>
      </c>
      <c r="AU150" s="173" t="s">
        <v>84</v>
      </c>
      <c r="AV150" s="14" t="s">
        <v>84</v>
      </c>
      <c r="AW150" s="14" t="s">
        <v>28</v>
      </c>
      <c r="AX150" s="14" t="s">
        <v>79</v>
      </c>
      <c r="AY150" s="173" t="s">
        <v>166</v>
      </c>
    </row>
    <row r="151" spans="1:65" s="2" customFormat="1" ht="21.75" customHeight="1">
      <c r="A151" s="32"/>
      <c r="B151" s="149"/>
      <c r="C151" s="150" t="s">
        <v>200</v>
      </c>
      <c r="D151" s="150" t="s">
        <v>169</v>
      </c>
      <c r="E151" s="151" t="s">
        <v>405</v>
      </c>
      <c r="F151" s="152" t="s">
        <v>406</v>
      </c>
      <c r="G151" s="153" t="s">
        <v>238</v>
      </c>
      <c r="H151" s="154">
        <v>12</v>
      </c>
      <c r="I151" s="155"/>
      <c r="J151" s="156">
        <f>ROUND(I151*H151,2)</f>
        <v>0</v>
      </c>
      <c r="K151" s="157"/>
      <c r="L151" s="33"/>
      <c r="M151" s="158" t="s">
        <v>1</v>
      </c>
      <c r="N151" s="159" t="s">
        <v>38</v>
      </c>
      <c r="O151" s="58"/>
      <c r="P151" s="160">
        <f>O151*H151</f>
        <v>0</v>
      </c>
      <c r="Q151" s="160">
        <v>2.0000000000000002E-5</v>
      </c>
      <c r="R151" s="160">
        <f>Q151*H151</f>
        <v>2.4000000000000003E-4</v>
      </c>
      <c r="S151" s="160">
        <v>0</v>
      </c>
      <c r="T151" s="161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173</v>
      </c>
      <c r="AT151" s="162" t="s">
        <v>169</v>
      </c>
      <c r="AU151" s="162" t="s">
        <v>84</v>
      </c>
      <c r="AY151" s="17" t="s">
        <v>166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84</v>
      </c>
      <c r="BK151" s="163">
        <f>ROUND(I151*H151,2)</f>
        <v>0</v>
      </c>
      <c r="BL151" s="17" t="s">
        <v>173</v>
      </c>
      <c r="BM151" s="162" t="s">
        <v>407</v>
      </c>
    </row>
    <row r="152" spans="1:65" s="12" customFormat="1" ht="22.9" customHeight="1">
      <c r="B152" s="136"/>
      <c r="D152" s="137" t="s">
        <v>71</v>
      </c>
      <c r="E152" s="147" t="s">
        <v>296</v>
      </c>
      <c r="F152" s="147" t="s">
        <v>297</v>
      </c>
      <c r="I152" s="139"/>
      <c r="J152" s="148">
        <f>BK152</f>
        <v>0</v>
      </c>
      <c r="L152" s="136"/>
      <c r="M152" s="141"/>
      <c r="N152" s="142"/>
      <c r="O152" s="142"/>
      <c r="P152" s="143">
        <f>P153</f>
        <v>0</v>
      </c>
      <c r="Q152" s="142"/>
      <c r="R152" s="143">
        <f>R153</f>
        <v>0</v>
      </c>
      <c r="S152" s="142"/>
      <c r="T152" s="144">
        <f>T153</f>
        <v>0</v>
      </c>
      <c r="AR152" s="137" t="s">
        <v>79</v>
      </c>
      <c r="AT152" s="145" t="s">
        <v>71</v>
      </c>
      <c r="AU152" s="145" t="s">
        <v>79</v>
      </c>
      <c r="AY152" s="137" t="s">
        <v>166</v>
      </c>
      <c r="BK152" s="146">
        <f>BK153</f>
        <v>0</v>
      </c>
    </row>
    <row r="153" spans="1:65" s="2" customFormat="1" ht="21.75" customHeight="1">
      <c r="A153" s="32"/>
      <c r="B153" s="149"/>
      <c r="C153" s="150" t="s">
        <v>206</v>
      </c>
      <c r="D153" s="150" t="s">
        <v>169</v>
      </c>
      <c r="E153" s="151" t="s">
        <v>408</v>
      </c>
      <c r="F153" s="152" t="s">
        <v>409</v>
      </c>
      <c r="G153" s="153" t="s">
        <v>274</v>
      </c>
      <c r="H153" s="154">
        <v>1.0309999999999999</v>
      </c>
      <c r="I153" s="155"/>
      <c r="J153" s="156">
        <f>ROUND(I153*H153,2)</f>
        <v>0</v>
      </c>
      <c r="K153" s="157"/>
      <c r="L153" s="33"/>
      <c r="M153" s="158" t="s">
        <v>1</v>
      </c>
      <c r="N153" s="159" t="s">
        <v>38</v>
      </c>
      <c r="O153" s="58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173</v>
      </c>
      <c r="AT153" s="162" t="s">
        <v>169</v>
      </c>
      <c r="AU153" s="162" t="s">
        <v>84</v>
      </c>
      <c r="AY153" s="17" t="s">
        <v>166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7" t="s">
        <v>84</v>
      </c>
      <c r="BK153" s="163">
        <f>ROUND(I153*H153,2)</f>
        <v>0</v>
      </c>
      <c r="BL153" s="17" t="s">
        <v>173</v>
      </c>
      <c r="BM153" s="162" t="s">
        <v>410</v>
      </c>
    </row>
    <row r="154" spans="1:65" s="12" customFormat="1" ht="25.9" customHeight="1">
      <c r="B154" s="136"/>
      <c r="D154" s="137" t="s">
        <v>71</v>
      </c>
      <c r="E154" s="138" t="s">
        <v>302</v>
      </c>
      <c r="F154" s="138" t="s">
        <v>303</v>
      </c>
      <c r="I154" s="139"/>
      <c r="J154" s="140">
        <f>BK154</f>
        <v>0</v>
      </c>
      <c r="L154" s="136"/>
      <c r="M154" s="141"/>
      <c r="N154" s="142"/>
      <c r="O154" s="142"/>
      <c r="P154" s="143">
        <f>P155+P169+P223</f>
        <v>0</v>
      </c>
      <c r="Q154" s="142"/>
      <c r="R154" s="143">
        <f>R155+R169+R223</f>
        <v>3.6238583286000003</v>
      </c>
      <c r="S154" s="142"/>
      <c r="T154" s="144">
        <f>T155+T169+T223</f>
        <v>0</v>
      </c>
      <c r="AR154" s="137" t="s">
        <v>84</v>
      </c>
      <c r="AT154" s="145" t="s">
        <v>71</v>
      </c>
      <c r="AU154" s="145" t="s">
        <v>72</v>
      </c>
      <c r="AY154" s="137" t="s">
        <v>166</v>
      </c>
      <c r="BK154" s="146">
        <f>BK155+BK169+BK223</f>
        <v>0</v>
      </c>
    </row>
    <row r="155" spans="1:65" s="12" customFormat="1" ht="22.9" customHeight="1">
      <c r="B155" s="136"/>
      <c r="D155" s="137" t="s">
        <v>71</v>
      </c>
      <c r="E155" s="147" t="s">
        <v>411</v>
      </c>
      <c r="F155" s="147" t="s">
        <v>412</v>
      </c>
      <c r="I155" s="139"/>
      <c r="J155" s="148">
        <f>BK155</f>
        <v>0</v>
      </c>
      <c r="L155" s="136"/>
      <c r="M155" s="141"/>
      <c r="N155" s="142"/>
      <c r="O155" s="142"/>
      <c r="P155" s="143">
        <f>SUM(P156:P168)</f>
        <v>0</v>
      </c>
      <c r="Q155" s="142"/>
      <c r="R155" s="143">
        <f>SUM(R156:R168)</f>
        <v>2.6316288086000004</v>
      </c>
      <c r="S155" s="142"/>
      <c r="T155" s="144">
        <f>SUM(T156:T168)</f>
        <v>0</v>
      </c>
      <c r="AR155" s="137" t="s">
        <v>84</v>
      </c>
      <c r="AT155" s="145" t="s">
        <v>71</v>
      </c>
      <c r="AU155" s="145" t="s">
        <v>79</v>
      </c>
      <c r="AY155" s="137" t="s">
        <v>166</v>
      </c>
      <c r="BK155" s="146">
        <f>SUM(BK156:BK168)</f>
        <v>0</v>
      </c>
    </row>
    <row r="156" spans="1:65" s="2" customFormat="1" ht="33" customHeight="1">
      <c r="A156" s="32"/>
      <c r="B156" s="149"/>
      <c r="C156" s="150" t="s">
        <v>323</v>
      </c>
      <c r="D156" s="150" t="s">
        <v>169</v>
      </c>
      <c r="E156" s="151" t="s">
        <v>413</v>
      </c>
      <c r="F156" s="152" t="s">
        <v>414</v>
      </c>
      <c r="G156" s="153" t="s">
        <v>172</v>
      </c>
      <c r="H156" s="154">
        <v>13.066000000000001</v>
      </c>
      <c r="I156" s="155"/>
      <c r="J156" s="156">
        <f>ROUND(I156*H156,2)</f>
        <v>0</v>
      </c>
      <c r="K156" s="157"/>
      <c r="L156" s="33"/>
      <c r="M156" s="158" t="s">
        <v>1</v>
      </c>
      <c r="N156" s="159" t="s">
        <v>38</v>
      </c>
      <c r="O156" s="58"/>
      <c r="P156" s="160">
        <f>O156*H156</f>
        <v>0</v>
      </c>
      <c r="Q156" s="160">
        <v>4.1840000000000002E-2</v>
      </c>
      <c r="R156" s="160">
        <f>Q156*H156</f>
        <v>0.54668144000000007</v>
      </c>
      <c r="S156" s="160">
        <v>0</v>
      </c>
      <c r="T156" s="161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253</v>
      </c>
      <c r="AT156" s="162" t="s">
        <v>169</v>
      </c>
      <c r="AU156" s="162" t="s">
        <v>84</v>
      </c>
      <c r="AY156" s="17" t="s">
        <v>166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7" t="s">
        <v>84</v>
      </c>
      <c r="BK156" s="163">
        <f>ROUND(I156*H156,2)</f>
        <v>0</v>
      </c>
      <c r="BL156" s="17" t="s">
        <v>253</v>
      </c>
      <c r="BM156" s="162" t="s">
        <v>415</v>
      </c>
    </row>
    <row r="157" spans="1:65" s="13" customFormat="1">
      <c r="B157" s="164"/>
      <c r="D157" s="165" t="s">
        <v>182</v>
      </c>
      <c r="E157" s="166" t="s">
        <v>1</v>
      </c>
      <c r="F157" s="167" t="s">
        <v>416</v>
      </c>
      <c r="H157" s="166" t="s">
        <v>1</v>
      </c>
      <c r="I157" s="168"/>
      <c r="L157" s="164"/>
      <c r="M157" s="169"/>
      <c r="N157" s="170"/>
      <c r="O157" s="170"/>
      <c r="P157" s="170"/>
      <c r="Q157" s="170"/>
      <c r="R157" s="170"/>
      <c r="S157" s="170"/>
      <c r="T157" s="171"/>
      <c r="AT157" s="166" t="s">
        <v>182</v>
      </c>
      <c r="AU157" s="166" t="s">
        <v>84</v>
      </c>
      <c r="AV157" s="13" t="s">
        <v>79</v>
      </c>
      <c r="AW157" s="13" t="s">
        <v>28</v>
      </c>
      <c r="AX157" s="13" t="s">
        <v>72</v>
      </c>
      <c r="AY157" s="166" t="s">
        <v>166</v>
      </c>
    </row>
    <row r="158" spans="1:65" s="14" customFormat="1">
      <c r="B158" s="172"/>
      <c r="D158" s="165" t="s">
        <v>182</v>
      </c>
      <c r="E158" s="173" t="s">
        <v>1</v>
      </c>
      <c r="F158" s="174" t="s">
        <v>417</v>
      </c>
      <c r="H158" s="175">
        <v>13.066000000000001</v>
      </c>
      <c r="I158" s="176"/>
      <c r="L158" s="172"/>
      <c r="M158" s="177"/>
      <c r="N158" s="178"/>
      <c r="O158" s="178"/>
      <c r="P158" s="178"/>
      <c r="Q158" s="178"/>
      <c r="R158" s="178"/>
      <c r="S158" s="178"/>
      <c r="T158" s="179"/>
      <c r="AT158" s="173" t="s">
        <v>182</v>
      </c>
      <c r="AU158" s="173" t="s">
        <v>84</v>
      </c>
      <c r="AV158" s="14" t="s">
        <v>84</v>
      </c>
      <c r="AW158" s="14" t="s">
        <v>28</v>
      </c>
      <c r="AX158" s="14" t="s">
        <v>79</v>
      </c>
      <c r="AY158" s="173" t="s">
        <v>166</v>
      </c>
    </row>
    <row r="159" spans="1:65" s="2" customFormat="1" ht="33" customHeight="1">
      <c r="A159" s="32"/>
      <c r="B159" s="149"/>
      <c r="C159" s="150" t="s">
        <v>330</v>
      </c>
      <c r="D159" s="150" t="s">
        <v>169</v>
      </c>
      <c r="E159" s="151" t="s">
        <v>418</v>
      </c>
      <c r="F159" s="152" t="s">
        <v>419</v>
      </c>
      <c r="G159" s="153" t="s">
        <v>172</v>
      </c>
      <c r="H159" s="154">
        <v>8.91</v>
      </c>
      <c r="I159" s="155"/>
      <c r="J159" s="156">
        <f>ROUND(I159*H159,2)</f>
        <v>0</v>
      </c>
      <c r="K159" s="157"/>
      <c r="L159" s="33"/>
      <c r="M159" s="158" t="s">
        <v>1</v>
      </c>
      <c r="N159" s="159" t="s">
        <v>38</v>
      </c>
      <c r="O159" s="58"/>
      <c r="P159" s="160">
        <f>O159*H159</f>
        <v>0</v>
      </c>
      <c r="Q159" s="160">
        <v>4.3099999999999999E-2</v>
      </c>
      <c r="R159" s="160">
        <f>Q159*H159</f>
        <v>0.384021</v>
      </c>
      <c r="S159" s="160">
        <v>0</v>
      </c>
      <c r="T159" s="161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253</v>
      </c>
      <c r="AT159" s="162" t="s">
        <v>169</v>
      </c>
      <c r="AU159" s="162" t="s">
        <v>84</v>
      </c>
      <c r="AY159" s="17" t="s">
        <v>166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7" t="s">
        <v>84</v>
      </c>
      <c r="BK159" s="163">
        <f>ROUND(I159*H159,2)</f>
        <v>0</v>
      </c>
      <c r="BL159" s="17" t="s">
        <v>253</v>
      </c>
      <c r="BM159" s="162" t="s">
        <v>420</v>
      </c>
    </row>
    <row r="160" spans="1:65" s="13" customFormat="1">
      <c r="B160" s="164"/>
      <c r="D160" s="165" t="s">
        <v>182</v>
      </c>
      <c r="E160" s="166" t="s">
        <v>1</v>
      </c>
      <c r="F160" s="167" t="s">
        <v>421</v>
      </c>
      <c r="H160" s="166" t="s">
        <v>1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66" t="s">
        <v>182</v>
      </c>
      <c r="AU160" s="166" t="s">
        <v>84</v>
      </c>
      <c r="AV160" s="13" t="s">
        <v>79</v>
      </c>
      <c r="AW160" s="13" t="s">
        <v>28</v>
      </c>
      <c r="AX160" s="13" t="s">
        <v>72</v>
      </c>
      <c r="AY160" s="166" t="s">
        <v>166</v>
      </c>
    </row>
    <row r="161" spans="1:65" s="14" customFormat="1">
      <c r="B161" s="172"/>
      <c r="D161" s="165" t="s">
        <v>182</v>
      </c>
      <c r="E161" s="173" t="s">
        <v>1</v>
      </c>
      <c r="F161" s="174" t="s">
        <v>422</v>
      </c>
      <c r="H161" s="175">
        <v>8.91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182</v>
      </c>
      <c r="AU161" s="173" t="s">
        <v>84</v>
      </c>
      <c r="AV161" s="14" t="s">
        <v>84</v>
      </c>
      <c r="AW161" s="14" t="s">
        <v>28</v>
      </c>
      <c r="AX161" s="14" t="s">
        <v>79</v>
      </c>
      <c r="AY161" s="173" t="s">
        <v>166</v>
      </c>
    </row>
    <row r="162" spans="1:65" s="2" customFormat="1" ht="33" customHeight="1">
      <c r="A162" s="32"/>
      <c r="B162" s="149"/>
      <c r="C162" s="150" t="s">
        <v>211</v>
      </c>
      <c r="D162" s="150" t="s">
        <v>169</v>
      </c>
      <c r="E162" s="151" t="s">
        <v>423</v>
      </c>
      <c r="F162" s="152" t="s">
        <v>424</v>
      </c>
      <c r="G162" s="153" t="s">
        <v>172</v>
      </c>
      <c r="H162" s="154">
        <v>29.609000000000002</v>
      </c>
      <c r="I162" s="155"/>
      <c r="J162" s="156">
        <f>ROUND(I162*H162,2)</f>
        <v>0</v>
      </c>
      <c r="K162" s="157"/>
      <c r="L162" s="33"/>
      <c r="M162" s="158" t="s">
        <v>1</v>
      </c>
      <c r="N162" s="159" t="s">
        <v>38</v>
      </c>
      <c r="O162" s="58"/>
      <c r="P162" s="160">
        <f>O162*H162</f>
        <v>0</v>
      </c>
      <c r="Q162" s="160">
        <v>4.2459320000000002E-2</v>
      </c>
      <c r="R162" s="160">
        <f>Q162*H162</f>
        <v>1.2571780058800002</v>
      </c>
      <c r="S162" s="160">
        <v>0</v>
      </c>
      <c r="T162" s="161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253</v>
      </c>
      <c r="AT162" s="162" t="s">
        <v>169</v>
      </c>
      <c r="AU162" s="162" t="s">
        <v>84</v>
      </c>
      <c r="AY162" s="17" t="s">
        <v>166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7" t="s">
        <v>84</v>
      </c>
      <c r="BK162" s="163">
        <f>ROUND(I162*H162,2)</f>
        <v>0</v>
      </c>
      <c r="BL162" s="17" t="s">
        <v>253</v>
      </c>
      <c r="BM162" s="162" t="s">
        <v>425</v>
      </c>
    </row>
    <row r="163" spans="1:65" s="13" customFormat="1">
      <c r="B163" s="164"/>
      <c r="D163" s="165" t="s">
        <v>182</v>
      </c>
      <c r="E163" s="166" t="s">
        <v>1</v>
      </c>
      <c r="F163" s="167" t="s">
        <v>426</v>
      </c>
      <c r="H163" s="166" t="s">
        <v>1</v>
      </c>
      <c r="I163" s="168"/>
      <c r="L163" s="164"/>
      <c r="M163" s="169"/>
      <c r="N163" s="170"/>
      <c r="O163" s="170"/>
      <c r="P163" s="170"/>
      <c r="Q163" s="170"/>
      <c r="R163" s="170"/>
      <c r="S163" s="170"/>
      <c r="T163" s="171"/>
      <c r="AT163" s="166" t="s">
        <v>182</v>
      </c>
      <c r="AU163" s="166" t="s">
        <v>84</v>
      </c>
      <c r="AV163" s="13" t="s">
        <v>79</v>
      </c>
      <c r="AW163" s="13" t="s">
        <v>28</v>
      </c>
      <c r="AX163" s="13" t="s">
        <v>72</v>
      </c>
      <c r="AY163" s="166" t="s">
        <v>166</v>
      </c>
    </row>
    <row r="164" spans="1:65" s="14" customFormat="1">
      <c r="B164" s="172"/>
      <c r="D164" s="165" t="s">
        <v>182</v>
      </c>
      <c r="E164" s="173" t="s">
        <v>1</v>
      </c>
      <c r="F164" s="174" t="s">
        <v>427</v>
      </c>
      <c r="H164" s="175">
        <v>29.609000000000002</v>
      </c>
      <c r="I164" s="176"/>
      <c r="L164" s="172"/>
      <c r="M164" s="177"/>
      <c r="N164" s="178"/>
      <c r="O164" s="178"/>
      <c r="P164" s="178"/>
      <c r="Q164" s="178"/>
      <c r="R164" s="178"/>
      <c r="S164" s="178"/>
      <c r="T164" s="179"/>
      <c r="AT164" s="173" t="s">
        <v>182</v>
      </c>
      <c r="AU164" s="173" t="s">
        <v>84</v>
      </c>
      <c r="AV164" s="14" t="s">
        <v>84</v>
      </c>
      <c r="AW164" s="14" t="s">
        <v>28</v>
      </c>
      <c r="AX164" s="14" t="s">
        <v>79</v>
      </c>
      <c r="AY164" s="173" t="s">
        <v>166</v>
      </c>
    </row>
    <row r="165" spans="1:65" s="2" customFormat="1" ht="33" customHeight="1">
      <c r="A165" s="32"/>
      <c r="B165" s="149"/>
      <c r="C165" s="150" t="s">
        <v>167</v>
      </c>
      <c r="D165" s="150" t="s">
        <v>169</v>
      </c>
      <c r="E165" s="151" t="s">
        <v>428</v>
      </c>
      <c r="F165" s="152" t="s">
        <v>429</v>
      </c>
      <c r="G165" s="153" t="s">
        <v>172</v>
      </c>
      <c r="H165" s="154">
        <v>10.121</v>
      </c>
      <c r="I165" s="155"/>
      <c r="J165" s="156">
        <f>ROUND(I165*H165,2)</f>
        <v>0</v>
      </c>
      <c r="K165" s="157"/>
      <c r="L165" s="33"/>
      <c r="M165" s="158" t="s">
        <v>1</v>
      </c>
      <c r="N165" s="159" t="s">
        <v>38</v>
      </c>
      <c r="O165" s="58"/>
      <c r="P165" s="160">
        <f>O165*H165</f>
        <v>0</v>
      </c>
      <c r="Q165" s="160">
        <v>4.3844319999999999E-2</v>
      </c>
      <c r="R165" s="160">
        <f>Q165*H165</f>
        <v>0.44374836272000001</v>
      </c>
      <c r="S165" s="160">
        <v>0</v>
      </c>
      <c r="T165" s="16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253</v>
      </c>
      <c r="AT165" s="162" t="s">
        <v>169</v>
      </c>
      <c r="AU165" s="162" t="s">
        <v>84</v>
      </c>
      <c r="AY165" s="17" t="s">
        <v>166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7" t="s">
        <v>84</v>
      </c>
      <c r="BK165" s="163">
        <f>ROUND(I165*H165,2)</f>
        <v>0</v>
      </c>
      <c r="BL165" s="17" t="s">
        <v>253</v>
      </c>
      <c r="BM165" s="162" t="s">
        <v>430</v>
      </c>
    </row>
    <row r="166" spans="1:65" s="13" customFormat="1">
      <c r="B166" s="164"/>
      <c r="D166" s="165" t="s">
        <v>182</v>
      </c>
      <c r="E166" s="166" t="s">
        <v>1</v>
      </c>
      <c r="F166" s="167" t="s">
        <v>431</v>
      </c>
      <c r="H166" s="166" t="s">
        <v>1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6" t="s">
        <v>182</v>
      </c>
      <c r="AU166" s="166" t="s">
        <v>84</v>
      </c>
      <c r="AV166" s="13" t="s">
        <v>79</v>
      </c>
      <c r="AW166" s="13" t="s">
        <v>28</v>
      </c>
      <c r="AX166" s="13" t="s">
        <v>72</v>
      </c>
      <c r="AY166" s="166" t="s">
        <v>166</v>
      </c>
    </row>
    <row r="167" spans="1:65" s="14" customFormat="1">
      <c r="B167" s="172"/>
      <c r="D167" s="165" t="s">
        <v>182</v>
      </c>
      <c r="E167" s="173" t="s">
        <v>1</v>
      </c>
      <c r="F167" s="174" t="s">
        <v>432</v>
      </c>
      <c r="H167" s="175">
        <v>10.121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182</v>
      </c>
      <c r="AU167" s="173" t="s">
        <v>84</v>
      </c>
      <c r="AV167" s="14" t="s">
        <v>84</v>
      </c>
      <c r="AW167" s="14" t="s">
        <v>28</v>
      </c>
      <c r="AX167" s="14" t="s">
        <v>79</v>
      </c>
      <c r="AY167" s="173" t="s">
        <v>166</v>
      </c>
    </row>
    <row r="168" spans="1:65" s="2" customFormat="1" ht="21.75" customHeight="1">
      <c r="A168" s="32"/>
      <c r="B168" s="149"/>
      <c r="C168" s="150" t="s">
        <v>216</v>
      </c>
      <c r="D168" s="150" t="s">
        <v>169</v>
      </c>
      <c r="E168" s="151" t="s">
        <v>433</v>
      </c>
      <c r="F168" s="152" t="s">
        <v>434</v>
      </c>
      <c r="G168" s="153" t="s">
        <v>274</v>
      </c>
      <c r="H168" s="154">
        <v>2.6320000000000001</v>
      </c>
      <c r="I168" s="155"/>
      <c r="J168" s="156">
        <f>ROUND(I168*H168,2)</f>
        <v>0</v>
      </c>
      <c r="K168" s="157"/>
      <c r="L168" s="33"/>
      <c r="M168" s="158" t="s">
        <v>1</v>
      </c>
      <c r="N168" s="159" t="s">
        <v>38</v>
      </c>
      <c r="O168" s="58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253</v>
      </c>
      <c r="AT168" s="162" t="s">
        <v>169</v>
      </c>
      <c r="AU168" s="162" t="s">
        <v>84</v>
      </c>
      <c r="AY168" s="17" t="s">
        <v>166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7" t="s">
        <v>84</v>
      </c>
      <c r="BK168" s="163">
        <f>ROUND(I168*H168,2)</f>
        <v>0</v>
      </c>
      <c r="BL168" s="17" t="s">
        <v>253</v>
      </c>
      <c r="BM168" s="162" t="s">
        <v>435</v>
      </c>
    </row>
    <row r="169" spans="1:65" s="12" customFormat="1" ht="22.9" customHeight="1">
      <c r="B169" s="136"/>
      <c r="D169" s="137" t="s">
        <v>71</v>
      </c>
      <c r="E169" s="147" t="s">
        <v>358</v>
      </c>
      <c r="F169" s="147" t="s">
        <v>359</v>
      </c>
      <c r="I169" s="139"/>
      <c r="J169" s="148">
        <f>BK169</f>
        <v>0</v>
      </c>
      <c r="L169" s="136"/>
      <c r="M169" s="141"/>
      <c r="N169" s="142"/>
      <c r="O169" s="142"/>
      <c r="P169" s="143">
        <f>SUM(P170:P222)</f>
        <v>0</v>
      </c>
      <c r="Q169" s="142"/>
      <c r="R169" s="143">
        <f>SUM(R170:R222)</f>
        <v>0.96117303999999992</v>
      </c>
      <c r="S169" s="142"/>
      <c r="T169" s="144">
        <f>SUM(T170:T222)</f>
        <v>0</v>
      </c>
      <c r="AR169" s="137" t="s">
        <v>84</v>
      </c>
      <c r="AT169" s="145" t="s">
        <v>71</v>
      </c>
      <c r="AU169" s="145" t="s">
        <v>79</v>
      </c>
      <c r="AY169" s="137" t="s">
        <v>166</v>
      </c>
      <c r="BK169" s="146">
        <f>SUM(BK170:BK222)</f>
        <v>0</v>
      </c>
    </row>
    <row r="170" spans="1:65" s="2" customFormat="1" ht="21.75" customHeight="1">
      <c r="A170" s="32"/>
      <c r="B170" s="149"/>
      <c r="C170" s="150" t="s">
        <v>225</v>
      </c>
      <c r="D170" s="150" t="s">
        <v>169</v>
      </c>
      <c r="E170" s="151" t="s">
        <v>436</v>
      </c>
      <c r="F170" s="152" t="s">
        <v>437</v>
      </c>
      <c r="G170" s="153" t="s">
        <v>369</v>
      </c>
      <c r="H170" s="154">
        <v>93.11</v>
      </c>
      <c r="I170" s="155"/>
      <c r="J170" s="156">
        <f>ROUND(I170*H170,2)</f>
        <v>0</v>
      </c>
      <c r="K170" s="157"/>
      <c r="L170" s="33"/>
      <c r="M170" s="158" t="s">
        <v>1</v>
      </c>
      <c r="N170" s="159" t="s">
        <v>38</v>
      </c>
      <c r="O170" s="58"/>
      <c r="P170" s="160">
        <f>O170*H170</f>
        <v>0</v>
      </c>
      <c r="Q170" s="160">
        <v>8.0000000000000007E-5</v>
      </c>
      <c r="R170" s="160">
        <f>Q170*H170</f>
        <v>7.4488000000000002E-3</v>
      </c>
      <c r="S170" s="160">
        <v>0</v>
      </c>
      <c r="T170" s="161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253</v>
      </c>
      <c r="AT170" s="162" t="s">
        <v>169</v>
      </c>
      <c r="AU170" s="162" t="s">
        <v>84</v>
      </c>
      <c r="AY170" s="17" t="s">
        <v>166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7" t="s">
        <v>84</v>
      </c>
      <c r="BK170" s="163">
        <f>ROUND(I170*H170,2)</f>
        <v>0</v>
      </c>
      <c r="BL170" s="17" t="s">
        <v>253</v>
      </c>
      <c r="BM170" s="162" t="s">
        <v>438</v>
      </c>
    </row>
    <row r="171" spans="1:65" s="13" customFormat="1">
      <c r="B171" s="164"/>
      <c r="D171" s="165" t="s">
        <v>182</v>
      </c>
      <c r="E171" s="166" t="s">
        <v>1</v>
      </c>
      <c r="F171" s="167" t="s">
        <v>439</v>
      </c>
      <c r="H171" s="166" t="s">
        <v>1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66" t="s">
        <v>182</v>
      </c>
      <c r="AU171" s="166" t="s">
        <v>84</v>
      </c>
      <c r="AV171" s="13" t="s">
        <v>79</v>
      </c>
      <c r="AW171" s="13" t="s">
        <v>28</v>
      </c>
      <c r="AX171" s="13" t="s">
        <v>72</v>
      </c>
      <c r="AY171" s="166" t="s">
        <v>166</v>
      </c>
    </row>
    <row r="172" spans="1:65" s="14" customFormat="1">
      <c r="B172" s="172"/>
      <c r="D172" s="165" t="s">
        <v>182</v>
      </c>
      <c r="E172" s="173" t="s">
        <v>1</v>
      </c>
      <c r="F172" s="174" t="s">
        <v>440</v>
      </c>
      <c r="H172" s="175">
        <v>93.11</v>
      </c>
      <c r="I172" s="176"/>
      <c r="L172" s="172"/>
      <c r="M172" s="177"/>
      <c r="N172" s="178"/>
      <c r="O172" s="178"/>
      <c r="P172" s="178"/>
      <c r="Q172" s="178"/>
      <c r="R172" s="178"/>
      <c r="S172" s="178"/>
      <c r="T172" s="179"/>
      <c r="AT172" s="173" t="s">
        <v>182</v>
      </c>
      <c r="AU172" s="173" t="s">
        <v>84</v>
      </c>
      <c r="AV172" s="14" t="s">
        <v>84</v>
      </c>
      <c r="AW172" s="14" t="s">
        <v>28</v>
      </c>
      <c r="AX172" s="14" t="s">
        <v>79</v>
      </c>
      <c r="AY172" s="173" t="s">
        <v>166</v>
      </c>
    </row>
    <row r="173" spans="1:65" s="2" customFormat="1" ht="21.75" customHeight="1">
      <c r="A173" s="32"/>
      <c r="B173" s="149"/>
      <c r="C173" s="150" t="s">
        <v>230</v>
      </c>
      <c r="D173" s="150" t="s">
        <v>169</v>
      </c>
      <c r="E173" s="151" t="s">
        <v>441</v>
      </c>
      <c r="F173" s="152" t="s">
        <v>442</v>
      </c>
      <c r="G173" s="153" t="s">
        <v>369</v>
      </c>
      <c r="H173" s="154">
        <v>107.34</v>
      </c>
      <c r="I173" s="155"/>
      <c r="J173" s="156">
        <f>ROUND(I173*H173,2)</f>
        <v>0</v>
      </c>
      <c r="K173" s="157"/>
      <c r="L173" s="33"/>
      <c r="M173" s="158" t="s">
        <v>1</v>
      </c>
      <c r="N173" s="159" t="s">
        <v>38</v>
      </c>
      <c r="O173" s="58"/>
      <c r="P173" s="160">
        <f>O173*H173</f>
        <v>0</v>
      </c>
      <c r="Q173" s="160">
        <v>6.0000000000000002E-5</v>
      </c>
      <c r="R173" s="160">
        <f>Q173*H173</f>
        <v>6.4404000000000006E-3</v>
      </c>
      <c r="S173" s="160">
        <v>0</v>
      </c>
      <c r="T173" s="161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253</v>
      </c>
      <c r="AT173" s="162" t="s">
        <v>169</v>
      </c>
      <c r="AU173" s="162" t="s">
        <v>84</v>
      </c>
      <c r="AY173" s="17" t="s">
        <v>166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7" t="s">
        <v>84</v>
      </c>
      <c r="BK173" s="163">
        <f>ROUND(I173*H173,2)</f>
        <v>0</v>
      </c>
      <c r="BL173" s="17" t="s">
        <v>253</v>
      </c>
      <c r="BM173" s="162" t="s">
        <v>443</v>
      </c>
    </row>
    <row r="174" spans="1:65" s="13" customFormat="1">
      <c r="B174" s="164"/>
      <c r="D174" s="165" t="s">
        <v>182</v>
      </c>
      <c r="E174" s="166" t="s">
        <v>1</v>
      </c>
      <c r="F174" s="167" t="s">
        <v>439</v>
      </c>
      <c r="H174" s="166" t="s">
        <v>1</v>
      </c>
      <c r="I174" s="168"/>
      <c r="L174" s="164"/>
      <c r="M174" s="169"/>
      <c r="N174" s="170"/>
      <c r="O174" s="170"/>
      <c r="P174" s="170"/>
      <c r="Q174" s="170"/>
      <c r="R174" s="170"/>
      <c r="S174" s="170"/>
      <c r="T174" s="171"/>
      <c r="AT174" s="166" t="s">
        <v>182</v>
      </c>
      <c r="AU174" s="166" t="s">
        <v>84</v>
      </c>
      <c r="AV174" s="13" t="s">
        <v>79</v>
      </c>
      <c r="AW174" s="13" t="s">
        <v>28</v>
      </c>
      <c r="AX174" s="13" t="s">
        <v>72</v>
      </c>
      <c r="AY174" s="166" t="s">
        <v>166</v>
      </c>
    </row>
    <row r="175" spans="1:65" s="14" customFormat="1">
      <c r="B175" s="172"/>
      <c r="D175" s="165" t="s">
        <v>182</v>
      </c>
      <c r="E175" s="173" t="s">
        <v>1</v>
      </c>
      <c r="F175" s="174" t="s">
        <v>444</v>
      </c>
      <c r="H175" s="175">
        <v>107.34</v>
      </c>
      <c r="I175" s="176"/>
      <c r="L175" s="172"/>
      <c r="M175" s="177"/>
      <c r="N175" s="178"/>
      <c r="O175" s="178"/>
      <c r="P175" s="178"/>
      <c r="Q175" s="178"/>
      <c r="R175" s="178"/>
      <c r="S175" s="178"/>
      <c r="T175" s="179"/>
      <c r="AT175" s="173" t="s">
        <v>182</v>
      </c>
      <c r="AU175" s="173" t="s">
        <v>84</v>
      </c>
      <c r="AV175" s="14" t="s">
        <v>84</v>
      </c>
      <c r="AW175" s="14" t="s">
        <v>28</v>
      </c>
      <c r="AX175" s="14" t="s">
        <v>79</v>
      </c>
      <c r="AY175" s="173" t="s">
        <v>166</v>
      </c>
    </row>
    <row r="176" spans="1:65" s="2" customFormat="1" ht="21.75" customHeight="1">
      <c r="A176" s="32"/>
      <c r="B176" s="149"/>
      <c r="C176" s="150" t="s">
        <v>235</v>
      </c>
      <c r="D176" s="150" t="s">
        <v>169</v>
      </c>
      <c r="E176" s="151" t="s">
        <v>445</v>
      </c>
      <c r="F176" s="152" t="s">
        <v>446</v>
      </c>
      <c r="G176" s="153" t="s">
        <v>369</v>
      </c>
      <c r="H176" s="154">
        <v>295.56</v>
      </c>
      <c r="I176" s="155"/>
      <c r="J176" s="156">
        <f>ROUND(I176*H176,2)</f>
        <v>0</v>
      </c>
      <c r="K176" s="157"/>
      <c r="L176" s="33"/>
      <c r="M176" s="158" t="s">
        <v>1</v>
      </c>
      <c r="N176" s="159" t="s">
        <v>38</v>
      </c>
      <c r="O176" s="58"/>
      <c r="P176" s="160">
        <f>O176*H176</f>
        <v>0</v>
      </c>
      <c r="Q176" s="160">
        <v>5.0000000000000002E-5</v>
      </c>
      <c r="R176" s="160">
        <f>Q176*H176</f>
        <v>1.4778000000000001E-2</v>
      </c>
      <c r="S176" s="160">
        <v>0</v>
      </c>
      <c r="T176" s="161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253</v>
      </c>
      <c r="AT176" s="162" t="s">
        <v>169</v>
      </c>
      <c r="AU176" s="162" t="s">
        <v>84</v>
      </c>
      <c r="AY176" s="17" t="s">
        <v>166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7" t="s">
        <v>84</v>
      </c>
      <c r="BK176" s="163">
        <f>ROUND(I176*H176,2)</f>
        <v>0</v>
      </c>
      <c r="BL176" s="17" t="s">
        <v>253</v>
      </c>
      <c r="BM176" s="162" t="s">
        <v>447</v>
      </c>
    </row>
    <row r="177" spans="1:65" s="13" customFormat="1">
      <c r="B177" s="164"/>
      <c r="D177" s="165" t="s">
        <v>182</v>
      </c>
      <c r="E177" s="166" t="s">
        <v>1</v>
      </c>
      <c r="F177" s="167" t="s">
        <v>439</v>
      </c>
      <c r="H177" s="166" t="s">
        <v>1</v>
      </c>
      <c r="I177" s="168"/>
      <c r="L177" s="164"/>
      <c r="M177" s="169"/>
      <c r="N177" s="170"/>
      <c r="O177" s="170"/>
      <c r="P177" s="170"/>
      <c r="Q177" s="170"/>
      <c r="R177" s="170"/>
      <c r="S177" s="170"/>
      <c r="T177" s="171"/>
      <c r="AT177" s="166" t="s">
        <v>182</v>
      </c>
      <c r="AU177" s="166" t="s">
        <v>84</v>
      </c>
      <c r="AV177" s="13" t="s">
        <v>79</v>
      </c>
      <c r="AW177" s="13" t="s">
        <v>28</v>
      </c>
      <c r="AX177" s="13" t="s">
        <v>72</v>
      </c>
      <c r="AY177" s="166" t="s">
        <v>166</v>
      </c>
    </row>
    <row r="178" spans="1:65" s="14" customFormat="1">
      <c r="B178" s="172"/>
      <c r="D178" s="165" t="s">
        <v>182</v>
      </c>
      <c r="E178" s="173" t="s">
        <v>1</v>
      </c>
      <c r="F178" s="174" t="s">
        <v>448</v>
      </c>
      <c r="H178" s="175">
        <v>295.56</v>
      </c>
      <c r="I178" s="176"/>
      <c r="L178" s="172"/>
      <c r="M178" s="177"/>
      <c r="N178" s="178"/>
      <c r="O178" s="178"/>
      <c r="P178" s="178"/>
      <c r="Q178" s="178"/>
      <c r="R178" s="178"/>
      <c r="S178" s="178"/>
      <c r="T178" s="179"/>
      <c r="AT178" s="173" t="s">
        <v>182</v>
      </c>
      <c r="AU178" s="173" t="s">
        <v>84</v>
      </c>
      <c r="AV178" s="14" t="s">
        <v>84</v>
      </c>
      <c r="AW178" s="14" t="s">
        <v>28</v>
      </c>
      <c r="AX178" s="14" t="s">
        <v>79</v>
      </c>
      <c r="AY178" s="173" t="s">
        <v>166</v>
      </c>
    </row>
    <row r="179" spans="1:65" s="2" customFormat="1" ht="21.75" customHeight="1">
      <c r="A179" s="32"/>
      <c r="B179" s="149"/>
      <c r="C179" s="150" t="s">
        <v>242</v>
      </c>
      <c r="D179" s="150" t="s">
        <v>169</v>
      </c>
      <c r="E179" s="151" t="s">
        <v>449</v>
      </c>
      <c r="F179" s="152" t="s">
        <v>450</v>
      </c>
      <c r="G179" s="153" t="s">
        <v>369</v>
      </c>
      <c r="H179" s="154">
        <v>334.2</v>
      </c>
      <c r="I179" s="155"/>
      <c r="J179" s="156">
        <f>ROUND(I179*H179,2)</f>
        <v>0</v>
      </c>
      <c r="K179" s="157"/>
      <c r="L179" s="33"/>
      <c r="M179" s="158" t="s">
        <v>1</v>
      </c>
      <c r="N179" s="159" t="s">
        <v>38</v>
      </c>
      <c r="O179" s="58"/>
      <c r="P179" s="160">
        <f>O179*H179</f>
        <v>0</v>
      </c>
      <c r="Q179" s="160">
        <v>5.0000000000000002E-5</v>
      </c>
      <c r="R179" s="160">
        <f>Q179*H179</f>
        <v>1.6709999999999999E-2</v>
      </c>
      <c r="S179" s="160">
        <v>0</v>
      </c>
      <c r="T179" s="161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2" t="s">
        <v>253</v>
      </c>
      <c r="AT179" s="162" t="s">
        <v>169</v>
      </c>
      <c r="AU179" s="162" t="s">
        <v>84</v>
      </c>
      <c r="AY179" s="17" t="s">
        <v>166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7" t="s">
        <v>84</v>
      </c>
      <c r="BK179" s="163">
        <f>ROUND(I179*H179,2)</f>
        <v>0</v>
      </c>
      <c r="BL179" s="17" t="s">
        <v>253</v>
      </c>
      <c r="BM179" s="162" t="s">
        <v>451</v>
      </c>
    </row>
    <row r="180" spans="1:65" s="13" customFormat="1">
      <c r="B180" s="164"/>
      <c r="D180" s="165" t="s">
        <v>182</v>
      </c>
      <c r="E180" s="166" t="s">
        <v>1</v>
      </c>
      <c r="F180" s="167" t="s">
        <v>439</v>
      </c>
      <c r="H180" s="166" t="s">
        <v>1</v>
      </c>
      <c r="I180" s="168"/>
      <c r="L180" s="164"/>
      <c r="M180" s="169"/>
      <c r="N180" s="170"/>
      <c r="O180" s="170"/>
      <c r="P180" s="170"/>
      <c r="Q180" s="170"/>
      <c r="R180" s="170"/>
      <c r="S180" s="170"/>
      <c r="T180" s="171"/>
      <c r="AT180" s="166" t="s">
        <v>182</v>
      </c>
      <c r="AU180" s="166" t="s">
        <v>84</v>
      </c>
      <c r="AV180" s="13" t="s">
        <v>79</v>
      </c>
      <c r="AW180" s="13" t="s">
        <v>28</v>
      </c>
      <c r="AX180" s="13" t="s">
        <v>72</v>
      </c>
      <c r="AY180" s="166" t="s">
        <v>166</v>
      </c>
    </row>
    <row r="181" spans="1:65" s="14" customFormat="1">
      <c r="B181" s="172"/>
      <c r="D181" s="165" t="s">
        <v>182</v>
      </c>
      <c r="E181" s="173" t="s">
        <v>1</v>
      </c>
      <c r="F181" s="174" t="s">
        <v>452</v>
      </c>
      <c r="H181" s="175">
        <v>334.2</v>
      </c>
      <c r="I181" s="176"/>
      <c r="L181" s="172"/>
      <c r="M181" s="177"/>
      <c r="N181" s="178"/>
      <c r="O181" s="178"/>
      <c r="P181" s="178"/>
      <c r="Q181" s="178"/>
      <c r="R181" s="178"/>
      <c r="S181" s="178"/>
      <c r="T181" s="179"/>
      <c r="AT181" s="173" t="s">
        <v>182</v>
      </c>
      <c r="AU181" s="173" t="s">
        <v>84</v>
      </c>
      <c r="AV181" s="14" t="s">
        <v>84</v>
      </c>
      <c r="AW181" s="14" t="s">
        <v>28</v>
      </c>
      <c r="AX181" s="14" t="s">
        <v>79</v>
      </c>
      <c r="AY181" s="173" t="s">
        <v>166</v>
      </c>
    </row>
    <row r="182" spans="1:65" s="2" customFormat="1" ht="21.75" customHeight="1">
      <c r="A182" s="32"/>
      <c r="B182" s="149"/>
      <c r="C182" s="150" t="s">
        <v>247</v>
      </c>
      <c r="D182" s="150" t="s">
        <v>169</v>
      </c>
      <c r="E182" s="151" t="s">
        <v>453</v>
      </c>
      <c r="F182" s="152" t="s">
        <v>454</v>
      </c>
      <c r="G182" s="153" t="s">
        <v>369</v>
      </c>
      <c r="H182" s="154">
        <v>93.11</v>
      </c>
      <c r="I182" s="155"/>
      <c r="J182" s="156">
        <f>ROUND(I182*H182,2)</f>
        <v>0</v>
      </c>
      <c r="K182" s="157"/>
      <c r="L182" s="33"/>
      <c r="M182" s="158" t="s">
        <v>1</v>
      </c>
      <c r="N182" s="159" t="s">
        <v>38</v>
      </c>
      <c r="O182" s="58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2" t="s">
        <v>253</v>
      </c>
      <c r="AT182" s="162" t="s">
        <v>169</v>
      </c>
      <c r="AU182" s="162" t="s">
        <v>84</v>
      </c>
      <c r="AY182" s="17" t="s">
        <v>166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7" t="s">
        <v>84</v>
      </c>
      <c r="BK182" s="163">
        <f>ROUND(I182*H182,2)</f>
        <v>0</v>
      </c>
      <c r="BL182" s="17" t="s">
        <v>253</v>
      </c>
      <c r="BM182" s="162" t="s">
        <v>455</v>
      </c>
    </row>
    <row r="183" spans="1:65" s="13" customFormat="1">
      <c r="B183" s="164"/>
      <c r="D183" s="165" t="s">
        <v>182</v>
      </c>
      <c r="E183" s="166" t="s">
        <v>1</v>
      </c>
      <c r="F183" s="167" t="s">
        <v>439</v>
      </c>
      <c r="H183" s="166" t="s">
        <v>1</v>
      </c>
      <c r="I183" s="168"/>
      <c r="L183" s="164"/>
      <c r="M183" s="169"/>
      <c r="N183" s="170"/>
      <c r="O183" s="170"/>
      <c r="P183" s="170"/>
      <c r="Q183" s="170"/>
      <c r="R183" s="170"/>
      <c r="S183" s="170"/>
      <c r="T183" s="171"/>
      <c r="AT183" s="166" t="s">
        <v>182</v>
      </c>
      <c r="AU183" s="166" t="s">
        <v>84</v>
      </c>
      <c r="AV183" s="13" t="s">
        <v>79</v>
      </c>
      <c r="AW183" s="13" t="s">
        <v>28</v>
      </c>
      <c r="AX183" s="13" t="s">
        <v>72</v>
      </c>
      <c r="AY183" s="166" t="s">
        <v>166</v>
      </c>
    </row>
    <row r="184" spans="1:65" s="14" customFormat="1">
      <c r="B184" s="172"/>
      <c r="D184" s="165" t="s">
        <v>182</v>
      </c>
      <c r="E184" s="173" t="s">
        <v>1</v>
      </c>
      <c r="F184" s="174" t="s">
        <v>440</v>
      </c>
      <c r="H184" s="175">
        <v>93.11</v>
      </c>
      <c r="I184" s="176"/>
      <c r="L184" s="172"/>
      <c r="M184" s="177"/>
      <c r="N184" s="178"/>
      <c r="O184" s="178"/>
      <c r="P184" s="178"/>
      <c r="Q184" s="178"/>
      <c r="R184" s="178"/>
      <c r="S184" s="178"/>
      <c r="T184" s="179"/>
      <c r="AT184" s="173" t="s">
        <v>182</v>
      </c>
      <c r="AU184" s="173" t="s">
        <v>84</v>
      </c>
      <c r="AV184" s="14" t="s">
        <v>84</v>
      </c>
      <c r="AW184" s="14" t="s">
        <v>28</v>
      </c>
      <c r="AX184" s="14" t="s">
        <v>79</v>
      </c>
      <c r="AY184" s="173" t="s">
        <v>166</v>
      </c>
    </row>
    <row r="185" spans="1:65" s="2" customFormat="1" ht="33" customHeight="1">
      <c r="A185" s="32"/>
      <c r="B185" s="149"/>
      <c r="C185" s="150" t="s">
        <v>253</v>
      </c>
      <c r="D185" s="150" t="s">
        <v>169</v>
      </c>
      <c r="E185" s="151" t="s">
        <v>456</v>
      </c>
      <c r="F185" s="152" t="s">
        <v>457</v>
      </c>
      <c r="G185" s="153" t="s">
        <v>369</v>
      </c>
      <c r="H185" s="154">
        <v>107.34</v>
      </c>
      <c r="I185" s="155"/>
      <c r="J185" s="156">
        <f>ROUND(I185*H185,2)</f>
        <v>0</v>
      </c>
      <c r="K185" s="157"/>
      <c r="L185" s="33"/>
      <c r="M185" s="158" t="s">
        <v>1</v>
      </c>
      <c r="N185" s="159" t="s">
        <v>38</v>
      </c>
      <c r="O185" s="58"/>
      <c r="P185" s="160">
        <f>O185*H185</f>
        <v>0</v>
      </c>
      <c r="Q185" s="160">
        <v>0</v>
      </c>
      <c r="R185" s="160">
        <f>Q185*H185</f>
        <v>0</v>
      </c>
      <c r="S185" s="160">
        <v>0</v>
      </c>
      <c r="T185" s="16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2" t="s">
        <v>253</v>
      </c>
      <c r="AT185" s="162" t="s">
        <v>169</v>
      </c>
      <c r="AU185" s="162" t="s">
        <v>84</v>
      </c>
      <c r="AY185" s="17" t="s">
        <v>166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7" t="s">
        <v>84</v>
      </c>
      <c r="BK185" s="163">
        <f>ROUND(I185*H185,2)</f>
        <v>0</v>
      </c>
      <c r="BL185" s="17" t="s">
        <v>253</v>
      </c>
      <c r="BM185" s="162" t="s">
        <v>458</v>
      </c>
    </row>
    <row r="186" spans="1:65" s="13" customFormat="1">
      <c r="B186" s="164"/>
      <c r="D186" s="165" t="s">
        <v>182</v>
      </c>
      <c r="E186" s="166" t="s">
        <v>1</v>
      </c>
      <c r="F186" s="167" t="s">
        <v>439</v>
      </c>
      <c r="H186" s="166" t="s">
        <v>1</v>
      </c>
      <c r="I186" s="168"/>
      <c r="L186" s="164"/>
      <c r="M186" s="169"/>
      <c r="N186" s="170"/>
      <c r="O186" s="170"/>
      <c r="P186" s="170"/>
      <c r="Q186" s="170"/>
      <c r="R186" s="170"/>
      <c r="S186" s="170"/>
      <c r="T186" s="171"/>
      <c r="AT186" s="166" t="s">
        <v>182</v>
      </c>
      <c r="AU186" s="166" t="s">
        <v>84</v>
      </c>
      <c r="AV186" s="13" t="s">
        <v>79</v>
      </c>
      <c r="AW186" s="13" t="s">
        <v>28</v>
      </c>
      <c r="AX186" s="13" t="s">
        <v>72</v>
      </c>
      <c r="AY186" s="166" t="s">
        <v>166</v>
      </c>
    </row>
    <row r="187" spans="1:65" s="14" customFormat="1">
      <c r="B187" s="172"/>
      <c r="D187" s="165" t="s">
        <v>182</v>
      </c>
      <c r="E187" s="173" t="s">
        <v>1</v>
      </c>
      <c r="F187" s="174" t="s">
        <v>444</v>
      </c>
      <c r="H187" s="175">
        <v>107.34</v>
      </c>
      <c r="I187" s="176"/>
      <c r="L187" s="172"/>
      <c r="M187" s="177"/>
      <c r="N187" s="178"/>
      <c r="O187" s="178"/>
      <c r="P187" s="178"/>
      <c r="Q187" s="178"/>
      <c r="R187" s="178"/>
      <c r="S187" s="178"/>
      <c r="T187" s="179"/>
      <c r="AT187" s="173" t="s">
        <v>182</v>
      </c>
      <c r="AU187" s="173" t="s">
        <v>84</v>
      </c>
      <c r="AV187" s="14" t="s">
        <v>84</v>
      </c>
      <c r="AW187" s="14" t="s">
        <v>28</v>
      </c>
      <c r="AX187" s="14" t="s">
        <v>79</v>
      </c>
      <c r="AY187" s="173" t="s">
        <v>166</v>
      </c>
    </row>
    <row r="188" spans="1:65" s="2" customFormat="1" ht="33" customHeight="1">
      <c r="A188" s="32"/>
      <c r="B188" s="149"/>
      <c r="C188" s="150" t="s">
        <v>258</v>
      </c>
      <c r="D188" s="150" t="s">
        <v>169</v>
      </c>
      <c r="E188" s="151" t="s">
        <v>459</v>
      </c>
      <c r="F188" s="152" t="s">
        <v>460</v>
      </c>
      <c r="G188" s="153" t="s">
        <v>369</v>
      </c>
      <c r="H188" s="154">
        <v>629.76</v>
      </c>
      <c r="I188" s="155"/>
      <c r="J188" s="156">
        <f>ROUND(I188*H188,2)</f>
        <v>0</v>
      </c>
      <c r="K188" s="157"/>
      <c r="L188" s="33"/>
      <c r="M188" s="158" t="s">
        <v>1</v>
      </c>
      <c r="N188" s="159" t="s">
        <v>38</v>
      </c>
      <c r="O188" s="58"/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253</v>
      </c>
      <c r="AT188" s="162" t="s">
        <v>169</v>
      </c>
      <c r="AU188" s="162" t="s">
        <v>84</v>
      </c>
      <c r="AY188" s="17" t="s">
        <v>166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7" t="s">
        <v>84</v>
      </c>
      <c r="BK188" s="163">
        <f>ROUND(I188*H188,2)</f>
        <v>0</v>
      </c>
      <c r="BL188" s="17" t="s">
        <v>253</v>
      </c>
      <c r="BM188" s="162" t="s">
        <v>461</v>
      </c>
    </row>
    <row r="189" spans="1:65" s="13" customFormat="1">
      <c r="B189" s="164"/>
      <c r="D189" s="165" t="s">
        <v>182</v>
      </c>
      <c r="E189" s="166" t="s">
        <v>1</v>
      </c>
      <c r="F189" s="167" t="s">
        <v>439</v>
      </c>
      <c r="H189" s="166" t="s">
        <v>1</v>
      </c>
      <c r="I189" s="168"/>
      <c r="L189" s="164"/>
      <c r="M189" s="169"/>
      <c r="N189" s="170"/>
      <c r="O189" s="170"/>
      <c r="P189" s="170"/>
      <c r="Q189" s="170"/>
      <c r="R189" s="170"/>
      <c r="S189" s="170"/>
      <c r="T189" s="171"/>
      <c r="AT189" s="166" t="s">
        <v>182</v>
      </c>
      <c r="AU189" s="166" t="s">
        <v>84</v>
      </c>
      <c r="AV189" s="13" t="s">
        <v>79</v>
      </c>
      <c r="AW189" s="13" t="s">
        <v>28</v>
      </c>
      <c r="AX189" s="13" t="s">
        <v>72</v>
      </c>
      <c r="AY189" s="166" t="s">
        <v>166</v>
      </c>
    </row>
    <row r="190" spans="1:65" s="14" customFormat="1">
      <c r="B190" s="172"/>
      <c r="D190" s="165" t="s">
        <v>182</v>
      </c>
      <c r="E190" s="173" t="s">
        <v>1</v>
      </c>
      <c r="F190" s="174" t="s">
        <v>462</v>
      </c>
      <c r="H190" s="175">
        <v>629.76</v>
      </c>
      <c r="I190" s="176"/>
      <c r="L190" s="172"/>
      <c r="M190" s="177"/>
      <c r="N190" s="178"/>
      <c r="O190" s="178"/>
      <c r="P190" s="178"/>
      <c r="Q190" s="178"/>
      <c r="R190" s="178"/>
      <c r="S190" s="178"/>
      <c r="T190" s="179"/>
      <c r="AT190" s="173" t="s">
        <v>182</v>
      </c>
      <c r="AU190" s="173" t="s">
        <v>84</v>
      </c>
      <c r="AV190" s="14" t="s">
        <v>84</v>
      </c>
      <c r="AW190" s="14" t="s">
        <v>28</v>
      </c>
      <c r="AX190" s="14" t="s">
        <v>79</v>
      </c>
      <c r="AY190" s="173" t="s">
        <v>166</v>
      </c>
    </row>
    <row r="191" spans="1:65" s="2" customFormat="1" ht="16.5" customHeight="1">
      <c r="A191" s="32"/>
      <c r="B191" s="149"/>
      <c r="C191" s="191" t="s">
        <v>265</v>
      </c>
      <c r="D191" s="191" t="s">
        <v>463</v>
      </c>
      <c r="E191" s="192" t="s">
        <v>464</v>
      </c>
      <c r="F191" s="193" t="s">
        <v>465</v>
      </c>
      <c r="G191" s="194" t="s">
        <v>274</v>
      </c>
      <c r="H191" s="195">
        <v>0.69699999999999995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38</v>
      </c>
      <c r="O191" s="58"/>
      <c r="P191" s="160">
        <f>O191*H191</f>
        <v>0</v>
      </c>
      <c r="Q191" s="160">
        <v>1</v>
      </c>
      <c r="R191" s="160">
        <f>Q191*H191</f>
        <v>0.69699999999999995</v>
      </c>
      <c r="S191" s="160">
        <v>0</v>
      </c>
      <c r="T191" s="161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2" t="s">
        <v>339</v>
      </c>
      <c r="AT191" s="162" t="s">
        <v>463</v>
      </c>
      <c r="AU191" s="162" t="s">
        <v>84</v>
      </c>
      <c r="AY191" s="17" t="s">
        <v>166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7" t="s">
        <v>84</v>
      </c>
      <c r="BK191" s="163">
        <f>ROUND(I191*H191,2)</f>
        <v>0</v>
      </c>
      <c r="BL191" s="17" t="s">
        <v>253</v>
      </c>
      <c r="BM191" s="162" t="s">
        <v>466</v>
      </c>
    </row>
    <row r="192" spans="1:65" s="13" customFormat="1">
      <c r="B192" s="164"/>
      <c r="D192" s="165" t="s">
        <v>182</v>
      </c>
      <c r="E192" s="166" t="s">
        <v>1</v>
      </c>
      <c r="F192" s="167" t="s">
        <v>439</v>
      </c>
      <c r="H192" s="166" t="s">
        <v>1</v>
      </c>
      <c r="I192" s="168"/>
      <c r="L192" s="164"/>
      <c r="M192" s="169"/>
      <c r="N192" s="170"/>
      <c r="O192" s="170"/>
      <c r="P192" s="170"/>
      <c r="Q192" s="170"/>
      <c r="R192" s="170"/>
      <c r="S192" s="170"/>
      <c r="T192" s="171"/>
      <c r="AT192" s="166" t="s">
        <v>182</v>
      </c>
      <c r="AU192" s="166" t="s">
        <v>84</v>
      </c>
      <c r="AV192" s="13" t="s">
        <v>79</v>
      </c>
      <c r="AW192" s="13" t="s">
        <v>28</v>
      </c>
      <c r="AX192" s="13" t="s">
        <v>72</v>
      </c>
      <c r="AY192" s="166" t="s">
        <v>166</v>
      </c>
    </row>
    <row r="193" spans="1:65" s="14" customFormat="1">
      <c r="B193" s="172"/>
      <c r="D193" s="165" t="s">
        <v>182</v>
      </c>
      <c r="E193" s="173" t="s">
        <v>1</v>
      </c>
      <c r="F193" s="174" t="s">
        <v>467</v>
      </c>
      <c r="H193" s="175">
        <v>0.63400000000000001</v>
      </c>
      <c r="I193" s="176"/>
      <c r="L193" s="172"/>
      <c r="M193" s="177"/>
      <c r="N193" s="178"/>
      <c r="O193" s="178"/>
      <c r="P193" s="178"/>
      <c r="Q193" s="178"/>
      <c r="R193" s="178"/>
      <c r="S193" s="178"/>
      <c r="T193" s="179"/>
      <c r="AT193" s="173" t="s">
        <v>182</v>
      </c>
      <c r="AU193" s="173" t="s">
        <v>84</v>
      </c>
      <c r="AV193" s="14" t="s">
        <v>84</v>
      </c>
      <c r="AW193" s="14" t="s">
        <v>28</v>
      </c>
      <c r="AX193" s="14" t="s">
        <v>79</v>
      </c>
      <c r="AY193" s="173" t="s">
        <v>166</v>
      </c>
    </row>
    <row r="194" spans="1:65" s="14" customFormat="1">
      <c r="B194" s="172"/>
      <c r="D194" s="165" t="s">
        <v>182</v>
      </c>
      <c r="F194" s="174" t="s">
        <v>468</v>
      </c>
      <c r="H194" s="175">
        <v>0.69699999999999995</v>
      </c>
      <c r="I194" s="176"/>
      <c r="L194" s="172"/>
      <c r="M194" s="177"/>
      <c r="N194" s="178"/>
      <c r="O194" s="178"/>
      <c r="P194" s="178"/>
      <c r="Q194" s="178"/>
      <c r="R194" s="178"/>
      <c r="S194" s="178"/>
      <c r="T194" s="179"/>
      <c r="AT194" s="173" t="s">
        <v>182</v>
      </c>
      <c r="AU194" s="173" t="s">
        <v>84</v>
      </c>
      <c r="AV194" s="14" t="s">
        <v>84</v>
      </c>
      <c r="AW194" s="14" t="s">
        <v>3</v>
      </c>
      <c r="AX194" s="14" t="s">
        <v>79</v>
      </c>
      <c r="AY194" s="173" t="s">
        <v>166</v>
      </c>
    </row>
    <row r="195" spans="1:65" s="2" customFormat="1" ht="21.75" customHeight="1">
      <c r="A195" s="32"/>
      <c r="B195" s="149"/>
      <c r="C195" s="191" t="s">
        <v>271</v>
      </c>
      <c r="D195" s="191" t="s">
        <v>463</v>
      </c>
      <c r="E195" s="192" t="s">
        <v>469</v>
      </c>
      <c r="F195" s="193" t="s">
        <v>470</v>
      </c>
      <c r="G195" s="194" t="s">
        <v>274</v>
      </c>
      <c r="H195" s="195">
        <v>0.10299999999999999</v>
      </c>
      <c r="I195" s="196"/>
      <c r="J195" s="197">
        <f>ROUND(I195*H195,2)</f>
        <v>0</v>
      </c>
      <c r="K195" s="198"/>
      <c r="L195" s="199"/>
      <c r="M195" s="200" t="s">
        <v>1</v>
      </c>
      <c r="N195" s="201" t="s">
        <v>38</v>
      </c>
      <c r="O195" s="58"/>
      <c r="P195" s="160">
        <f>O195*H195</f>
        <v>0</v>
      </c>
      <c r="Q195" s="160">
        <v>1</v>
      </c>
      <c r="R195" s="160">
        <f>Q195*H195</f>
        <v>0.10299999999999999</v>
      </c>
      <c r="S195" s="160">
        <v>0</v>
      </c>
      <c r="T195" s="161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2" t="s">
        <v>339</v>
      </c>
      <c r="AT195" s="162" t="s">
        <v>463</v>
      </c>
      <c r="AU195" s="162" t="s">
        <v>84</v>
      </c>
      <c r="AY195" s="17" t="s">
        <v>166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7" t="s">
        <v>84</v>
      </c>
      <c r="BK195" s="163">
        <f>ROUND(I195*H195,2)</f>
        <v>0</v>
      </c>
      <c r="BL195" s="17" t="s">
        <v>253</v>
      </c>
      <c r="BM195" s="162" t="s">
        <v>471</v>
      </c>
    </row>
    <row r="196" spans="1:65" s="13" customFormat="1">
      <c r="B196" s="164"/>
      <c r="D196" s="165" t="s">
        <v>182</v>
      </c>
      <c r="E196" s="166" t="s">
        <v>1</v>
      </c>
      <c r="F196" s="167" t="s">
        <v>439</v>
      </c>
      <c r="H196" s="166" t="s">
        <v>1</v>
      </c>
      <c r="I196" s="168"/>
      <c r="L196" s="164"/>
      <c r="M196" s="169"/>
      <c r="N196" s="170"/>
      <c r="O196" s="170"/>
      <c r="P196" s="170"/>
      <c r="Q196" s="170"/>
      <c r="R196" s="170"/>
      <c r="S196" s="170"/>
      <c r="T196" s="171"/>
      <c r="AT196" s="166" t="s">
        <v>182</v>
      </c>
      <c r="AU196" s="166" t="s">
        <v>84</v>
      </c>
      <c r="AV196" s="13" t="s">
        <v>79</v>
      </c>
      <c r="AW196" s="13" t="s">
        <v>28</v>
      </c>
      <c r="AX196" s="13" t="s">
        <v>72</v>
      </c>
      <c r="AY196" s="166" t="s">
        <v>166</v>
      </c>
    </row>
    <row r="197" spans="1:65" s="14" customFormat="1">
      <c r="B197" s="172"/>
      <c r="D197" s="165" t="s">
        <v>182</v>
      </c>
      <c r="E197" s="173" t="s">
        <v>1</v>
      </c>
      <c r="F197" s="174" t="s">
        <v>472</v>
      </c>
      <c r="H197" s="175">
        <v>9.4E-2</v>
      </c>
      <c r="I197" s="176"/>
      <c r="L197" s="172"/>
      <c r="M197" s="177"/>
      <c r="N197" s="178"/>
      <c r="O197" s="178"/>
      <c r="P197" s="178"/>
      <c r="Q197" s="178"/>
      <c r="R197" s="178"/>
      <c r="S197" s="178"/>
      <c r="T197" s="179"/>
      <c r="AT197" s="173" t="s">
        <v>182</v>
      </c>
      <c r="AU197" s="173" t="s">
        <v>84</v>
      </c>
      <c r="AV197" s="14" t="s">
        <v>84</v>
      </c>
      <c r="AW197" s="14" t="s">
        <v>28</v>
      </c>
      <c r="AX197" s="14" t="s">
        <v>79</v>
      </c>
      <c r="AY197" s="173" t="s">
        <v>166</v>
      </c>
    </row>
    <row r="198" spans="1:65" s="14" customFormat="1">
      <c r="B198" s="172"/>
      <c r="D198" s="165" t="s">
        <v>182</v>
      </c>
      <c r="F198" s="174" t="s">
        <v>473</v>
      </c>
      <c r="H198" s="175">
        <v>0.10299999999999999</v>
      </c>
      <c r="I198" s="176"/>
      <c r="L198" s="172"/>
      <c r="M198" s="177"/>
      <c r="N198" s="178"/>
      <c r="O198" s="178"/>
      <c r="P198" s="178"/>
      <c r="Q198" s="178"/>
      <c r="R198" s="178"/>
      <c r="S198" s="178"/>
      <c r="T198" s="179"/>
      <c r="AT198" s="173" t="s">
        <v>182</v>
      </c>
      <c r="AU198" s="173" t="s">
        <v>84</v>
      </c>
      <c r="AV198" s="14" t="s">
        <v>84</v>
      </c>
      <c r="AW198" s="14" t="s">
        <v>3</v>
      </c>
      <c r="AX198" s="14" t="s">
        <v>79</v>
      </c>
      <c r="AY198" s="173" t="s">
        <v>166</v>
      </c>
    </row>
    <row r="199" spans="1:65" s="2" customFormat="1" ht="21.75" customHeight="1">
      <c r="A199" s="32"/>
      <c r="B199" s="149"/>
      <c r="C199" s="191" t="s">
        <v>7</v>
      </c>
      <c r="D199" s="191" t="s">
        <v>463</v>
      </c>
      <c r="E199" s="192" t="s">
        <v>474</v>
      </c>
      <c r="F199" s="193" t="s">
        <v>475</v>
      </c>
      <c r="G199" s="194" t="s">
        <v>274</v>
      </c>
      <c r="H199" s="195">
        <v>5.3999999999999999E-2</v>
      </c>
      <c r="I199" s="196"/>
      <c r="J199" s="197">
        <f>ROUND(I199*H199,2)</f>
        <v>0</v>
      </c>
      <c r="K199" s="198"/>
      <c r="L199" s="199"/>
      <c r="M199" s="200" t="s">
        <v>1</v>
      </c>
      <c r="N199" s="201" t="s">
        <v>38</v>
      </c>
      <c r="O199" s="58"/>
      <c r="P199" s="160">
        <f>O199*H199</f>
        <v>0</v>
      </c>
      <c r="Q199" s="160">
        <v>1</v>
      </c>
      <c r="R199" s="160">
        <f>Q199*H199</f>
        <v>5.3999999999999999E-2</v>
      </c>
      <c r="S199" s="160">
        <v>0</v>
      </c>
      <c r="T199" s="161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2" t="s">
        <v>339</v>
      </c>
      <c r="AT199" s="162" t="s">
        <v>463</v>
      </c>
      <c r="AU199" s="162" t="s">
        <v>84</v>
      </c>
      <c r="AY199" s="17" t="s">
        <v>166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7" t="s">
        <v>84</v>
      </c>
      <c r="BK199" s="163">
        <f>ROUND(I199*H199,2)</f>
        <v>0</v>
      </c>
      <c r="BL199" s="17" t="s">
        <v>253</v>
      </c>
      <c r="BM199" s="162" t="s">
        <v>476</v>
      </c>
    </row>
    <row r="200" spans="1:65" s="13" customFormat="1">
      <c r="B200" s="164"/>
      <c r="D200" s="165" t="s">
        <v>182</v>
      </c>
      <c r="E200" s="166" t="s">
        <v>1</v>
      </c>
      <c r="F200" s="167" t="s">
        <v>439</v>
      </c>
      <c r="H200" s="166" t="s">
        <v>1</v>
      </c>
      <c r="I200" s="168"/>
      <c r="L200" s="164"/>
      <c r="M200" s="169"/>
      <c r="N200" s="170"/>
      <c r="O200" s="170"/>
      <c r="P200" s="170"/>
      <c r="Q200" s="170"/>
      <c r="R200" s="170"/>
      <c r="S200" s="170"/>
      <c r="T200" s="171"/>
      <c r="AT200" s="166" t="s">
        <v>182</v>
      </c>
      <c r="AU200" s="166" t="s">
        <v>84</v>
      </c>
      <c r="AV200" s="13" t="s">
        <v>79</v>
      </c>
      <c r="AW200" s="13" t="s">
        <v>28</v>
      </c>
      <c r="AX200" s="13" t="s">
        <v>72</v>
      </c>
      <c r="AY200" s="166" t="s">
        <v>166</v>
      </c>
    </row>
    <row r="201" spans="1:65" s="14" customFormat="1">
      <c r="B201" s="172"/>
      <c r="D201" s="165" t="s">
        <v>182</v>
      </c>
      <c r="E201" s="173" t="s">
        <v>1</v>
      </c>
      <c r="F201" s="174" t="s">
        <v>477</v>
      </c>
      <c r="H201" s="175">
        <v>4.9000000000000002E-2</v>
      </c>
      <c r="I201" s="176"/>
      <c r="L201" s="172"/>
      <c r="M201" s="177"/>
      <c r="N201" s="178"/>
      <c r="O201" s="178"/>
      <c r="P201" s="178"/>
      <c r="Q201" s="178"/>
      <c r="R201" s="178"/>
      <c r="S201" s="178"/>
      <c r="T201" s="179"/>
      <c r="AT201" s="173" t="s">
        <v>182</v>
      </c>
      <c r="AU201" s="173" t="s">
        <v>84</v>
      </c>
      <c r="AV201" s="14" t="s">
        <v>84</v>
      </c>
      <c r="AW201" s="14" t="s">
        <v>28</v>
      </c>
      <c r="AX201" s="14" t="s">
        <v>79</v>
      </c>
      <c r="AY201" s="173" t="s">
        <v>166</v>
      </c>
    </row>
    <row r="202" spans="1:65" s="14" customFormat="1">
      <c r="B202" s="172"/>
      <c r="D202" s="165" t="s">
        <v>182</v>
      </c>
      <c r="F202" s="174" t="s">
        <v>478</v>
      </c>
      <c r="H202" s="175">
        <v>5.3999999999999999E-2</v>
      </c>
      <c r="I202" s="176"/>
      <c r="L202" s="172"/>
      <c r="M202" s="177"/>
      <c r="N202" s="178"/>
      <c r="O202" s="178"/>
      <c r="P202" s="178"/>
      <c r="Q202" s="178"/>
      <c r="R202" s="178"/>
      <c r="S202" s="178"/>
      <c r="T202" s="179"/>
      <c r="AT202" s="173" t="s">
        <v>182</v>
      </c>
      <c r="AU202" s="173" t="s">
        <v>84</v>
      </c>
      <c r="AV202" s="14" t="s">
        <v>84</v>
      </c>
      <c r="AW202" s="14" t="s">
        <v>3</v>
      </c>
      <c r="AX202" s="14" t="s">
        <v>79</v>
      </c>
      <c r="AY202" s="173" t="s">
        <v>166</v>
      </c>
    </row>
    <row r="203" spans="1:65" s="2" customFormat="1" ht="21.75" customHeight="1">
      <c r="A203" s="32"/>
      <c r="B203" s="149"/>
      <c r="C203" s="191" t="s">
        <v>279</v>
      </c>
      <c r="D203" s="191" t="s">
        <v>463</v>
      </c>
      <c r="E203" s="192" t="s">
        <v>479</v>
      </c>
      <c r="F203" s="193" t="s">
        <v>480</v>
      </c>
      <c r="G203" s="194" t="s">
        <v>274</v>
      </c>
      <c r="H203" s="195">
        <v>5.8999999999999997E-2</v>
      </c>
      <c r="I203" s="196"/>
      <c r="J203" s="197">
        <f>ROUND(I203*H203,2)</f>
        <v>0</v>
      </c>
      <c r="K203" s="198"/>
      <c r="L203" s="199"/>
      <c r="M203" s="200" t="s">
        <v>1</v>
      </c>
      <c r="N203" s="201" t="s">
        <v>38</v>
      </c>
      <c r="O203" s="58"/>
      <c r="P203" s="160">
        <f>O203*H203</f>
        <v>0</v>
      </c>
      <c r="Q203" s="160">
        <v>1</v>
      </c>
      <c r="R203" s="160">
        <f>Q203*H203</f>
        <v>5.8999999999999997E-2</v>
      </c>
      <c r="S203" s="160">
        <v>0</v>
      </c>
      <c r="T203" s="161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2" t="s">
        <v>339</v>
      </c>
      <c r="AT203" s="162" t="s">
        <v>463</v>
      </c>
      <c r="AU203" s="162" t="s">
        <v>84</v>
      </c>
      <c r="AY203" s="17" t="s">
        <v>166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7" t="s">
        <v>84</v>
      </c>
      <c r="BK203" s="163">
        <f>ROUND(I203*H203,2)</f>
        <v>0</v>
      </c>
      <c r="BL203" s="17" t="s">
        <v>253</v>
      </c>
      <c r="BM203" s="162" t="s">
        <v>481</v>
      </c>
    </row>
    <row r="204" spans="1:65" s="13" customFormat="1">
      <c r="B204" s="164"/>
      <c r="D204" s="165" t="s">
        <v>182</v>
      </c>
      <c r="E204" s="166" t="s">
        <v>1</v>
      </c>
      <c r="F204" s="167" t="s">
        <v>439</v>
      </c>
      <c r="H204" s="166" t="s">
        <v>1</v>
      </c>
      <c r="I204" s="168"/>
      <c r="L204" s="164"/>
      <c r="M204" s="169"/>
      <c r="N204" s="170"/>
      <c r="O204" s="170"/>
      <c r="P204" s="170"/>
      <c r="Q204" s="170"/>
      <c r="R204" s="170"/>
      <c r="S204" s="170"/>
      <c r="T204" s="171"/>
      <c r="AT204" s="166" t="s">
        <v>182</v>
      </c>
      <c r="AU204" s="166" t="s">
        <v>84</v>
      </c>
      <c r="AV204" s="13" t="s">
        <v>79</v>
      </c>
      <c r="AW204" s="13" t="s">
        <v>28</v>
      </c>
      <c r="AX204" s="13" t="s">
        <v>72</v>
      </c>
      <c r="AY204" s="166" t="s">
        <v>166</v>
      </c>
    </row>
    <row r="205" spans="1:65" s="14" customFormat="1">
      <c r="B205" s="172"/>
      <c r="D205" s="165" t="s">
        <v>182</v>
      </c>
      <c r="E205" s="173" t="s">
        <v>1</v>
      </c>
      <c r="F205" s="174" t="s">
        <v>482</v>
      </c>
      <c r="H205" s="175">
        <v>5.3999999999999999E-2</v>
      </c>
      <c r="I205" s="176"/>
      <c r="L205" s="172"/>
      <c r="M205" s="177"/>
      <c r="N205" s="178"/>
      <c r="O205" s="178"/>
      <c r="P205" s="178"/>
      <c r="Q205" s="178"/>
      <c r="R205" s="178"/>
      <c r="S205" s="178"/>
      <c r="T205" s="179"/>
      <c r="AT205" s="173" t="s">
        <v>182</v>
      </c>
      <c r="AU205" s="173" t="s">
        <v>84</v>
      </c>
      <c r="AV205" s="14" t="s">
        <v>84</v>
      </c>
      <c r="AW205" s="14" t="s">
        <v>28</v>
      </c>
      <c r="AX205" s="14" t="s">
        <v>79</v>
      </c>
      <c r="AY205" s="173" t="s">
        <v>166</v>
      </c>
    </row>
    <row r="206" spans="1:65" s="14" customFormat="1">
      <c r="B206" s="172"/>
      <c r="D206" s="165" t="s">
        <v>182</v>
      </c>
      <c r="F206" s="174" t="s">
        <v>483</v>
      </c>
      <c r="H206" s="175">
        <v>5.8999999999999997E-2</v>
      </c>
      <c r="I206" s="176"/>
      <c r="L206" s="172"/>
      <c r="M206" s="177"/>
      <c r="N206" s="178"/>
      <c r="O206" s="178"/>
      <c r="P206" s="178"/>
      <c r="Q206" s="178"/>
      <c r="R206" s="178"/>
      <c r="S206" s="178"/>
      <c r="T206" s="179"/>
      <c r="AT206" s="173" t="s">
        <v>182</v>
      </c>
      <c r="AU206" s="173" t="s">
        <v>84</v>
      </c>
      <c r="AV206" s="14" t="s">
        <v>84</v>
      </c>
      <c r="AW206" s="14" t="s">
        <v>3</v>
      </c>
      <c r="AX206" s="14" t="s">
        <v>79</v>
      </c>
      <c r="AY206" s="173" t="s">
        <v>166</v>
      </c>
    </row>
    <row r="207" spans="1:65" s="2" customFormat="1" ht="16.5" customHeight="1">
      <c r="A207" s="32"/>
      <c r="B207" s="149"/>
      <c r="C207" s="191" t="s">
        <v>284</v>
      </c>
      <c r="D207" s="191" t="s">
        <v>463</v>
      </c>
      <c r="E207" s="192" t="s">
        <v>484</v>
      </c>
      <c r="F207" s="193" t="s">
        <v>485</v>
      </c>
      <c r="G207" s="194" t="s">
        <v>486</v>
      </c>
      <c r="H207" s="195">
        <v>3.2000000000000001E-2</v>
      </c>
      <c r="I207" s="196"/>
      <c r="J207" s="197">
        <f>ROUND(I207*H207,2)</f>
        <v>0</v>
      </c>
      <c r="K207" s="198"/>
      <c r="L207" s="199"/>
      <c r="M207" s="200" t="s">
        <v>1</v>
      </c>
      <c r="N207" s="201" t="s">
        <v>38</v>
      </c>
      <c r="O207" s="58"/>
      <c r="P207" s="160">
        <f>O207*H207</f>
        <v>0</v>
      </c>
      <c r="Q207" s="160">
        <v>6.4299999999999996E-2</v>
      </c>
      <c r="R207" s="160">
        <f>Q207*H207</f>
        <v>2.0575999999999997E-3</v>
      </c>
      <c r="S207" s="160">
        <v>0</v>
      </c>
      <c r="T207" s="16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339</v>
      </c>
      <c r="AT207" s="162" t="s">
        <v>463</v>
      </c>
      <c r="AU207" s="162" t="s">
        <v>84</v>
      </c>
      <c r="AY207" s="17" t="s">
        <v>166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84</v>
      </c>
      <c r="BK207" s="163">
        <f>ROUND(I207*H207,2)</f>
        <v>0</v>
      </c>
      <c r="BL207" s="17" t="s">
        <v>253</v>
      </c>
      <c r="BM207" s="162" t="s">
        <v>487</v>
      </c>
    </row>
    <row r="208" spans="1:65" s="13" customFormat="1">
      <c r="B208" s="164"/>
      <c r="D208" s="165" t="s">
        <v>182</v>
      </c>
      <c r="E208" s="166" t="s">
        <v>1</v>
      </c>
      <c r="F208" s="167" t="s">
        <v>396</v>
      </c>
      <c r="H208" s="166" t="s">
        <v>1</v>
      </c>
      <c r="I208" s="168"/>
      <c r="L208" s="164"/>
      <c r="M208" s="169"/>
      <c r="N208" s="170"/>
      <c r="O208" s="170"/>
      <c r="P208" s="170"/>
      <c r="Q208" s="170"/>
      <c r="R208" s="170"/>
      <c r="S208" s="170"/>
      <c r="T208" s="171"/>
      <c r="AT208" s="166" t="s">
        <v>182</v>
      </c>
      <c r="AU208" s="166" t="s">
        <v>84</v>
      </c>
      <c r="AV208" s="13" t="s">
        <v>79</v>
      </c>
      <c r="AW208" s="13" t="s">
        <v>28</v>
      </c>
      <c r="AX208" s="13" t="s">
        <v>72</v>
      </c>
      <c r="AY208" s="166" t="s">
        <v>166</v>
      </c>
    </row>
    <row r="209" spans="1:65" s="14" customFormat="1">
      <c r="B209" s="172"/>
      <c r="D209" s="165" t="s">
        <v>182</v>
      </c>
      <c r="E209" s="173" t="s">
        <v>1</v>
      </c>
      <c r="F209" s="174" t="s">
        <v>339</v>
      </c>
      <c r="H209" s="175">
        <v>32</v>
      </c>
      <c r="I209" s="176"/>
      <c r="L209" s="172"/>
      <c r="M209" s="177"/>
      <c r="N209" s="178"/>
      <c r="O209" s="178"/>
      <c r="P209" s="178"/>
      <c r="Q209" s="178"/>
      <c r="R209" s="178"/>
      <c r="S209" s="178"/>
      <c r="T209" s="179"/>
      <c r="AT209" s="173" t="s">
        <v>182</v>
      </c>
      <c r="AU209" s="173" t="s">
        <v>84</v>
      </c>
      <c r="AV209" s="14" t="s">
        <v>84</v>
      </c>
      <c r="AW209" s="14" t="s">
        <v>28</v>
      </c>
      <c r="AX209" s="14" t="s">
        <v>79</v>
      </c>
      <c r="AY209" s="173" t="s">
        <v>166</v>
      </c>
    </row>
    <row r="210" spans="1:65" s="14" customFormat="1">
      <c r="B210" s="172"/>
      <c r="D210" s="165" t="s">
        <v>182</v>
      </c>
      <c r="F210" s="174" t="s">
        <v>488</v>
      </c>
      <c r="H210" s="175">
        <v>3.2000000000000001E-2</v>
      </c>
      <c r="I210" s="176"/>
      <c r="L210" s="172"/>
      <c r="M210" s="177"/>
      <c r="N210" s="178"/>
      <c r="O210" s="178"/>
      <c r="P210" s="178"/>
      <c r="Q210" s="178"/>
      <c r="R210" s="178"/>
      <c r="S210" s="178"/>
      <c r="T210" s="179"/>
      <c r="AT210" s="173" t="s">
        <v>182</v>
      </c>
      <c r="AU210" s="173" t="s">
        <v>84</v>
      </c>
      <c r="AV210" s="14" t="s">
        <v>84</v>
      </c>
      <c r="AW210" s="14" t="s">
        <v>3</v>
      </c>
      <c r="AX210" s="14" t="s">
        <v>79</v>
      </c>
      <c r="AY210" s="173" t="s">
        <v>166</v>
      </c>
    </row>
    <row r="211" spans="1:65" s="2" customFormat="1" ht="16.5" customHeight="1">
      <c r="A211" s="32"/>
      <c r="B211" s="149"/>
      <c r="C211" s="191" t="s">
        <v>288</v>
      </c>
      <c r="D211" s="191" t="s">
        <v>463</v>
      </c>
      <c r="E211" s="192" t="s">
        <v>489</v>
      </c>
      <c r="F211" s="193" t="s">
        <v>490</v>
      </c>
      <c r="G211" s="194" t="s">
        <v>486</v>
      </c>
      <c r="H211" s="195">
        <v>3.2000000000000001E-2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38</v>
      </c>
      <c r="O211" s="58"/>
      <c r="P211" s="160">
        <f>O211*H211</f>
        <v>0</v>
      </c>
      <c r="Q211" s="160">
        <v>6.2700000000000004E-3</v>
      </c>
      <c r="R211" s="160">
        <f>Q211*H211</f>
        <v>2.0064E-4</v>
      </c>
      <c r="S211" s="160">
        <v>0</v>
      </c>
      <c r="T211" s="161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62" t="s">
        <v>211</v>
      </c>
      <c r="AT211" s="162" t="s">
        <v>463</v>
      </c>
      <c r="AU211" s="162" t="s">
        <v>84</v>
      </c>
      <c r="AY211" s="17" t="s">
        <v>166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7" t="s">
        <v>84</v>
      </c>
      <c r="BK211" s="163">
        <f>ROUND(I211*H211,2)</f>
        <v>0</v>
      </c>
      <c r="BL211" s="17" t="s">
        <v>173</v>
      </c>
      <c r="BM211" s="162" t="s">
        <v>491</v>
      </c>
    </row>
    <row r="212" spans="1:65" s="13" customFormat="1">
      <c r="B212" s="164"/>
      <c r="D212" s="165" t="s">
        <v>182</v>
      </c>
      <c r="E212" s="166" t="s">
        <v>1</v>
      </c>
      <c r="F212" s="167" t="s">
        <v>396</v>
      </c>
      <c r="H212" s="166" t="s">
        <v>1</v>
      </c>
      <c r="I212" s="168"/>
      <c r="L212" s="164"/>
      <c r="M212" s="169"/>
      <c r="N212" s="170"/>
      <c r="O212" s="170"/>
      <c r="P212" s="170"/>
      <c r="Q212" s="170"/>
      <c r="R212" s="170"/>
      <c r="S212" s="170"/>
      <c r="T212" s="171"/>
      <c r="AT212" s="166" t="s">
        <v>182</v>
      </c>
      <c r="AU212" s="166" t="s">
        <v>84</v>
      </c>
      <c r="AV212" s="13" t="s">
        <v>79</v>
      </c>
      <c r="AW212" s="13" t="s">
        <v>28</v>
      </c>
      <c r="AX212" s="13" t="s">
        <v>72</v>
      </c>
      <c r="AY212" s="166" t="s">
        <v>166</v>
      </c>
    </row>
    <row r="213" spans="1:65" s="14" customFormat="1">
      <c r="B213" s="172"/>
      <c r="D213" s="165" t="s">
        <v>182</v>
      </c>
      <c r="E213" s="173" t="s">
        <v>1</v>
      </c>
      <c r="F213" s="174" t="s">
        <v>339</v>
      </c>
      <c r="H213" s="175">
        <v>32</v>
      </c>
      <c r="I213" s="176"/>
      <c r="L213" s="172"/>
      <c r="M213" s="177"/>
      <c r="N213" s="178"/>
      <c r="O213" s="178"/>
      <c r="P213" s="178"/>
      <c r="Q213" s="178"/>
      <c r="R213" s="178"/>
      <c r="S213" s="178"/>
      <c r="T213" s="179"/>
      <c r="AT213" s="173" t="s">
        <v>182</v>
      </c>
      <c r="AU213" s="173" t="s">
        <v>84</v>
      </c>
      <c r="AV213" s="14" t="s">
        <v>84</v>
      </c>
      <c r="AW213" s="14" t="s">
        <v>28</v>
      </c>
      <c r="AX213" s="14" t="s">
        <v>79</v>
      </c>
      <c r="AY213" s="173" t="s">
        <v>166</v>
      </c>
    </row>
    <row r="214" spans="1:65" s="14" customFormat="1">
      <c r="B214" s="172"/>
      <c r="D214" s="165" t="s">
        <v>182</v>
      </c>
      <c r="F214" s="174" t="s">
        <v>488</v>
      </c>
      <c r="H214" s="175">
        <v>3.2000000000000001E-2</v>
      </c>
      <c r="I214" s="176"/>
      <c r="L214" s="172"/>
      <c r="M214" s="177"/>
      <c r="N214" s="178"/>
      <c r="O214" s="178"/>
      <c r="P214" s="178"/>
      <c r="Q214" s="178"/>
      <c r="R214" s="178"/>
      <c r="S214" s="178"/>
      <c r="T214" s="179"/>
      <c r="AT214" s="173" t="s">
        <v>182</v>
      </c>
      <c r="AU214" s="173" t="s">
        <v>84</v>
      </c>
      <c r="AV214" s="14" t="s">
        <v>84</v>
      </c>
      <c r="AW214" s="14" t="s">
        <v>3</v>
      </c>
      <c r="AX214" s="14" t="s">
        <v>79</v>
      </c>
      <c r="AY214" s="173" t="s">
        <v>166</v>
      </c>
    </row>
    <row r="215" spans="1:65" s="2" customFormat="1" ht="16.5" customHeight="1">
      <c r="A215" s="32"/>
      <c r="B215" s="149"/>
      <c r="C215" s="191" t="s">
        <v>292</v>
      </c>
      <c r="D215" s="191" t="s">
        <v>463</v>
      </c>
      <c r="E215" s="192" t="s">
        <v>492</v>
      </c>
      <c r="F215" s="193" t="s">
        <v>493</v>
      </c>
      <c r="G215" s="194" t="s">
        <v>486</v>
      </c>
      <c r="H215" s="195">
        <v>3.2000000000000001E-2</v>
      </c>
      <c r="I215" s="196"/>
      <c r="J215" s="197">
        <f>ROUND(I215*H215,2)</f>
        <v>0</v>
      </c>
      <c r="K215" s="198"/>
      <c r="L215" s="199"/>
      <c r="M215" s="200" t="s">
        <v>1</v>
      </c>
      <c r="N215" s="201" t="s">
        <v>38</v>
      </c>
      <c r="O215" s="58"/>
      <c r="P215" s="160">
        <f>O215*H215</f>
        <v>0</v>
      </c>
      <c r="Q215" s="160">
        <v>1.6799999999999999E-2</v>
      </c>
      <c r="R215" s="160">
        <f>Q215*H215</f>
        <v>5.3759999999999995E-4</v>
      </c>
      <c r="S215" s="160">
        <v>0</v>
      </c>
      <c r="T215" s="161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62" t="s">
        <v>211</v>
      </c>
      <c r="AT215" s="162" t="s">
        <v>463</v>
      </c>
      <c r="AU215" s="162" t="s">
        <v>84</v>
      </c>
      <c r="AY215" s="17" t="s">
        <v>166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7" t="s">
        <v>84</v>
      </c>
      <c r="BK215" s="163">
        <f>ROUND(I215*H215,2)</f>
        <v>0</v>
      </c>
      <c r="BL215" s="17" t="s">
        <v>173</v>
      </c>
      <c r="BM215" s="162" t="s">
        <v>494</v>
      </c>
    </row>
    <row r="216" spans="1:65" s="13" customFormat="1">
      <c r="B216" s="164"/>
      <c r="D216" s="165" t="s">
        <v>182</v>
      </c>
      <c r="E216" s="166" t="s">
        <v>1</v>
      </c>
      <c r="F216" s="167" t="s">
        <v>396</v>
      </c>
      <c r="H216" s="166" t="s">
        <v>1</v>
      </c>
      <c r="I216" s="168"/>
      <c r="L216" s="164"/>
      <c r="M216" s="169"/>
      <c r="N216" s="170"/>
      <c r="O216" s="170"/>
      <c r="P216" s="170"/>
      <c r="Q216" s="170"/>
      <c r="R216" s="170"/>
      <c r="S216" s="170"/>
      <c r="T216" s="171"/>
      <c r="AT216" s="166" t="s">
        <v>182</v>
      </c>
      <c r="AU216" s="166" t="s">
        <v>84</v>
      </c>
      <c r="AV216" s="13" t="s">
        <v>79</v>
      </c>
      <c r="AW216" s="13" t="s">
        <v>28</v>
      </c>
      <c r="AX216" s="13" t="s">
        <v>72</v>
      </c>
      <c r="AY216" s="166" t="s">
        <v>166</v>
      </c>
    </row>
    <row r="217" spans="1:65" s="14" customFormat="1">
      <c r="B217" s="172"/>
      <c r="D217" s="165" t="s">
        <v>182</v>
      </c>
      <c r="E217" s="173" t="s">
        <v>1</v>
      </c>
      <c r="F217" s="174" t="s">
        <v>339</v>
      </c>
      <c r="H217" s="175">
        <v>32</v>
      </c>
      <c r="I217" s="176"/>
      <c r="L217" s="172"/>
      <c r="M217" s="177"/>
      <c r="N217" s="178"/>
      <c r="O217" s="178"/>
      <c r="P217" s="178"/>
      <c r="Q217" s="178"/>
      <c r="R217" s="178"/>
      <c r="S217" s="178"/>
      <c r="T217" s="179"/>
      <c r="AT217" s="173" t="s">
        <v>182</v>
      </c>
      <c r="AU217" s="173" t="s">
        <v>84</v>
      </c>
      <c r="AV217" s="14" t="s">
        <v>84</v>
      </c>
      <c r="AW217" s="14" t="s">
        <v>28</v>
      </c>
      <c r="AX217" s="14" t="s">
        <v>79</v>
      </c>
      <c r="AY217" s="173" t="s">
        <v>166</v>
      </c>
    </row>
    <row r="218" spans="1:65" s="14" customFormat="1">
      <c r="B218" s="172"/>
      <c r="D218" s="165" t="s">
        <v>182</v>
      </c>
      <c r="F218" s="174" t="s">
        <v>488</v>
      </c>
      <c r="H218" s="175">
        <v>3.2000000000000001E-2</v>
      </c>
      <c r="I218" s="176"/>
      <c r="L218" s="172"/>
      <c r="M218" s="177"/>
      <c r="N218" s="178"/>
      <c r="O218" s="178"/>
      <c r="P218" s="178"/>
      <c r="Q218" s="178"/>
      <c r="R218" s="178"/>
      <c r="S218" s="178"/>
      <c r="T218" s="179"/>
      <c r="AT218" s="173" t="s">
        <v>182</v>
      </c>
      <c r="AU218" s="173" t="s">
        <v>84</v>
      </c>
      <c r="AV218" s="14" t="s">
        <v>84</v>
      </c>
      <c r="AW218" s="14" t="s">
        <v>3</v>
      </c>
      <c r="AX218" s="14" t="s">
        <v>79</v>
      </c>
      <c r="AY218" s="173" t="s">
        <v>166</v>
      </c>
    </row>
    <row r="219" spans="1:65" s="2" customFormat="1" ht="21.75" customHeight="1">
      <c r="A219" s="32"/>
      <c r="B219" s="149"/>
      <c r="C219" s="150" t="s">
        <v>298</v>
      </c>
      <c r="D219" s="150" t="s">
        <v>169</v>
      </c>
      <c r="E219" s="151" t="s">
        <v>495</v>
      </c>
      <c r="F219" s="152" t="s">
        <v>496</v>
      </c>
      <c r="G219" s="153" t="s">
        <v>369</v>
      </c>
      <c r="H219" s="154">
        <v>830.21</v>
      </c>
      <c r="I219" s="155"/>
      <c r="J219" s="156">
        <f>ROUND(I219*H219,2)</f>
        <v>0</v>
      </c>
      <c r="K219" s="157"/>
      <c r="L219" s="33"/>
      <c r="M219" s="158" t="s">
        <v>1</v>
      </c>
      <c r="N219" s="159" t="s">
        <v>38</v>
      </c>
      <c r="O219" s="58"/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2" t="s">
        <v>253</v>
      </c>
      <c r="AT219" s="162" t="s">
        <v>169</v>
      </c>
      <c r="AU219" s="162" t="s">
        <v>84</v>
      </c>
      <c r="AY219" s="17" t="s">
        <v>166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7" t="s">
        <v>84</v>
      </c>
      <c r="BK219" s="163">
        <f>ROUND(I219*H219,2)</f>
        <v>0</v>
      </c>
      <c r="BL219" s="17" t="s">
        <v>253</v>
      </c>
      <c r="BM219" s="162" t="s">
        <v>497</v>
      </c>
    </row>
    <row r="220" spans="1:65" s="13" customFormat="1">
      <c r="B220" s="164"/>
      <c r="D220" s="165" t="s">
        <v>182</v>
      </c>
      <c r="E220" s="166" t="s">
        <v>1</v>
      </c>
      <c r="F220" s="167" t="s">
        <v>439</v>
      </c>
      <c r="H220" s="166" t="s">
        <v>1</v>
      </c>
      <c r="I220" s="168"/>
      <c r="L220" s="164"/>
      <c r="M220" s="169"/>
      <c r="N220" s="170"/>
      <c r="O220" s="170"/>
      <c r="P220" s="170"/>
      <c r="Q220" s="170"/>
      <c r="R220" s="170"/>
      <c r="S220" s="170"/>
      <c r="T220" s="171"/>
      <c r="AT220" s="166" t="s">
        <v>182</v>
      </c>
      <c r="AU220" s="166" t="s">
        <v>84</v>
      </c>
      <c r="AV220" s="13" t="s">
        <v>79</v>
      </c>
      <c r="AW220" s="13" t="s">
        <v>28</v>
      </c>
      <c r="AX220" s="13" t="s">
        <v>72</v>
      </c>
      <c r="AY220" s="166" t="s">
        <v>166</v>
      </c>
    </row>
    <row r="221" spans="1:65" s="14" customFormat="1">
      <c r="B221" s="172"/>
      <c r="D221" s="165" t="s">
        <v>182</v>
      </c>
      <c r="E221" s="173" t="s">
        <v>1</v>
      </c>
      <c r="F221" s="174" t="s">
        <v>498</v>
      </c>
      <c r="H221" s="175">
        <v>830.21</v>
      </c>
      <c r="I221" s="176"/>
      <c r="L221" s="172"/>
      <c r="M221" s="177"/>
      <c r="N221" s="178"/>
      <c r="O221" s="178"/>
      <c r="P221" s="178"/>
      <c r="Q221" s="178"/>
      <c r="R221" s="178"/>
      <c r="S221" s="178"/>
      <c r="T221" s="179"/>
      <c r="AT221" s="173" t="s">
        <v>182</v>
      </c>
      <c r="AU221" s="173" t="s">
        <v>84</v>
      </c>
      <c r="AV221" s="14" t="s">
        <v>84</v>
      </c>
      <c r="AW221" s="14" t="s">
        <v>28</v>
      </c>
      <c r="AX221" s="14" t="s">
        <v>79</v>
      </c>
      <c r="AY221" s="173" t="s">
        <v>166</v>
      </c>
    </row>
    <row r="222" spans="1:65" s="2" customFormat="1" ht="21.75" customHeight="1">
      <c r="A222" s="32"/>
      <c r="B222" s="149"/>
      <c r="C222" s="150" t="s">
        <v>306</v>
      </c>
      <c r="D222" s="150" t="s">
        <v>169</v>
      </c>
      <c r="E222" s="151" t="s">
        <v>499</v>
      </c>
      <c r="F222" s="152" t="s">
        <v>500</v>
      </c>
      <c r="G222" s="153" t="s">
        <v>274</v>
      </c>
      <c r="H222" s="154">
        <v>0.96</v>
      </c>
      <c r="I222" s="155"/>
      <c r="J222" s="156">
        <f>ROUND(I222*H222,2)</f>
        <v>0</v>
      </c>
      <c r="K222" s="157"/>
      <c r="L222" s="33"/>
      <c r="M222" s="158" t="s">
        <v>1</v>
      </c>
      <c r="N222" s="159" t="s">
        <v>38</v>
      </c>
      <c r="O222" s="58"/>
      <c r="P222" s="160">
        <f>O222*H222</f>
        <v>0</v>
      </c>
      <c r="Q222" s="160">
        <v>0</v>
      </c>
      <c r="R222" s="160">
        <f>Q222*H222</f>
        <v>0</v>
      </c>
      <c r="S222" s="160">
        <v>0</v>
      </c>
      <c r="T222" s="161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62" t="s">
        <v>253</v>
      </c>
      <c r="AT222" s="162" t="s">
        <v>169</v>
      </c>
      <c r="AU222" s="162" t="s">
        <v>84</v>
      </c>
      <c r="AY222" s="17" t="s">
        <v>166</v>
      </c>
      <c r="BE222" s="163">
        <f>IF(N222="základná",J222,0)</f>
        <v>0</v>
      </c>
      <c r="BF222" s="163">
        <f>IF(N222="znížená",J222,0)</f>
        <v>0</v>
      </c>
      <c r="BG222" s="163">
        <f>IF(N222="zákl. prenesená",J222,0)</f>
        <v>0</v>
      </c>
      <c r="BH222" s="163">
        <f>IF(N222="zníž. prenesená",J222,0)</f>
        <v>0</v>
      </c>
      <c r="BI222" s="163">
        <f>IF(N222="nulová",J222,0)</f>
        <v>0</v>
      </c>
      <c r="BJ222" s="17" t="s">
        <v>84</v>
      </c>
      <c r="BK222" s="163">
        <f>ROUND(I222*H222,2)</f>
        <v>0</v>
      </c>
      <c r="BL222" s="17" t="s">
        <v>253</v>
      </c>
      <c r="BM222" s="162" t="s">
        <v>501</v>
      </c>
    </row>
    <row r="223" spans="1:65" s="12" customFormat="1" ht="22.9" customHeight="1">
      <c r="B223" s="136"/>
      <c r="D223" s="137" t="s">
        <v>71</v>
      </c>
      <c r="E223" s="147" t="s">
        <v>502</v>
      </c>
      <c r="F223" s="147" t="s">
        <v>503</v>
      </c>
      <c r="I223" s="139"/>
      <c r="J223" s="148">
        <f>BK223</f>
        <v>0</v>
      </c>
      <c r="L223" s="136"/>
      <c r="M223" s="141"/>
      <c r="N223" s="142"/>
      <c r="O223" s="142"/>
      <c r="P223" s="143">
        <f>SUM(P224:P229)</f>
        <v>0</v>
      </c>
      <c r="Q223" s="142"/>
      <c r="R223" s="143">
        <f>SUM(R224:R229)</f>
        <v>3.1056479999999997E-2</v>
      </c>
      <c r="S223" s="142"/>
      <c r="T223" s="144">
        <f>SUM(T224:T229)</f>
        <v>0</v>
      </c>
      <c r="AR223" s="137" t="s">
        <v>84</v>
      </c>
      <c r="AT223" s="145" t="s">
        <v>71</v>
      </c>
      <c r="AU223" s="145" t="s">
        <v>79</v>
      </c>
      <c r="AY223" s="137" t="s">
        <v>166</v>
      </c>
      <c r="BK223" s="146">
        <f>SUM(BK224:BK229)</f>
        <v>0</v>
      </c>
    </row>
    <row r="224" spans="1:65" s="2" customFormat="1" ht="21.75" customHeight="1">
      <c r="A224" s="32"/>
      <c r="B224" s="149"/>
      <c r="C224" s="150" t="s">
        <v>312</v>
      </c>
      <c r="D224" s="150" t="s">
        <v>169</v>
      </c>
      <c r="E224" s="151" t="s">
        <v>504</v>
      </c>
      <c r="F224" s="152" t="s">
        <v>505</v>
      </c>
      <c r="G224" s="153" t="s">
        <v>172</v>
      </c>
      <c r="H224" s="154">
        <v>43.134</v>
      </c>
      <c r="I224" s="155"/>
      <c r="J224" s="156">
        <f>ROUND(I224*H224,2)</f>
        <v>0</v>
      </c>
      <c r="K224" s="157"/>
      <c r="L224" s="33"/>
      <c r="M224" s="158" t="s">
        <v>1</v>
      </c>
      <c r="N224" s="159" t="s">
        <v>38</v>
      </c>
      <c r="O224" s="58"/>
      <c r="P224" s="160">
        <f>O224*H224</f>
        <v>0</v>
      </c>
      <c r="Q224" s="160">
        <v>5.2999999999999998E-4</v>
      </c>
      <c r="R224" s="160">
        <f>Q224*H224</f>
        <v>2.2861019999999999E-2</v>
      </c>
      <c r="S224" s="160">
        <v>0</v>
      </c>
      <c r="T224" s="161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62" t="s">
        <v>253</v>
      </c>
      <c r="AT224" s="162" t="s">
        <v>169</v>
      </c>
      <c r="AU224" s="162" t="s">
        <v>84</v>
      </c>
      <c r="AY224" s="17" t="s">
        <v>166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7" t="s">
        <v>84</v>
      </c>
      <c r="BK224" s="163">
        <f>ROUND(I224*H224,2)</f>
        <v>0</v>
      </c>
      <c r="BL224" s="17" t="s">
        <v>253</v>
      </c>
      <c r="BM224" s="162" t="s">
        <v>506</v>
      </c>
    </row>
    <row r="225" spans="1:65" s="13" customFormat="1">
      <c r="B225" s="164"/>
      <c r="D225" s="165" t="s">
        <v>182</v>
      </c>
      <c r="E225" s="166" t="s">
        <v>1</v>
      </c>
      <c r="F225" s="167" t="s">
        <v>439</v>
      </c>
      <c r="H225" s="166" t="s">
        <v>1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1"/>
      <c r="AT225" s="166" t="s">
        <v>182</v>
      </c>
      <c r="AU225" s="166" t="s">
        <v>84</v>
      </c>
      <c r="AV225" s="13" t="s">
        <v>79</v>
      </c>
      <c r="AW225" s="13" t="s">
        <v>28</v>
      </c>
      <c r="AX225" s="13" t="s">
        <v>72</v>
      </c>
      <c r="AY225" s="166" t="s">
        <v>166</v>
      </c>
    </row>
    <row r="226" spans="1:65" s="14" customFormat="1">
      <c r="B226" s="172"/>
      <c r="D226" s="165" t="s">
        <v>182</v>
      </c>
      <c r="E226" s="173" t="s">
        <v>1</v>
      </c>
      <c r="F226" s="174" t="s">
        <v>507</v>
      </c>
      <c r="H226" s="175">
        <v>39.213000000000001</v>
      </c>
      <c r="I226" s="176"/>
      <c r="L226" s="172"/>
      <c r="M226" s="177"/>
      <c r="N226" s="178"/>
      <c r="O226" s="178"/>
      <c r="P226" s="178"/>
      <c r="Q226" s="178"/>
      <c r="R226" s="178"/>
      <c r="S226" s="178"/>
      <c r="T226" s="179"/>
      <c r="AT226" s="173" t="s">
        <v>182</v>
      </c>
      <c r="AU226" s="173" t="s">
        <v>84</v>
      </c>
      <c r="AV226" s="14" t="s">
        <v>84</v>
      </c>
      <c r="AW226" s="14" t="s">
        <v>28</v>
      </c>
      <c r="AX226" s="14" t="s">
        <v>79</v>
      </c>
      <c r="AY226" s="173" t="s">
        <v>166</v>
      </c>
    </row>
    <row r="227" spans="1:65" s="14" customFormat="1">
      <c r="B227" s="172"/>
      <c r="D227" s="165" t="s">
        <v>182</v>
      </c>
      <c r="F227" s="174" t="s">
        <v>508</v>
      </c>
      <c r="H227" s="175">
        <v>43.134</v>
      </c>
      <c r="I227" s="176"/>
      <c r="L227" s="172"/>
      <c r="M227" s="177"/>
      <c r="N227" s="178"/>
      <c r="O227" s="178"/>
      <c r="P227" s="178"/>
      <c r="Q227" s="178"/>
      <c r="R227" s="178"/>
      <c r="S227" s="178"/>
      <c r="T227" s="179"/>
      <c r="AT227" s="173" t="s">
        <v>182</v>
      </c>
      <c r="AU227" s="173" t="s">
        <v>84</v>
      </c>
      <c r="AV227" s="14" t="s">
        <v>84</v>
      </c>
      <c r="AW227" s="14" t="s">
        <v>3</v>
      </c>
      <c r="AX227" s="14" t="s">
        <v>79</v>
      </c>
      <c r="AY227" s="173" t="s">
        <v>166</v>
      </c>
    </row>
    <row r="228" spans="1:65" s="2" customFormat="1" ht="16.5" customHeight="1">
      <c r="A228" s="32"/>
      <c r="B228" s="149"/>
      <c r="C228" s="150" t="s">
        <v>318</v>
      </c>
      <c r="D228" s="150" t="s">
        <v>169</v>
      </c>
      <c r="E228" s="151" t="s">
        <v>509</v>
      </c>
      <c r="F228" s="152" t="s">
        <v>510</v>
      </c>
      <c r="G228" s="153" t="s">
        <v>172</v>
      </c>
      <c r="H228" s="154">
        <v>43.134</v>
      </c>
      <c r="I228" s="155"/>
      <c r="J228" s="156">
        <f>ROUND(I228*H228,2)</f>
        <v>0</v>
      </c>
      <c r="K228" s="157"/>
      <c r="L228" s="33"/>
      <c r="M228" s="158" t="s">
        <v>1</v>
      </c>
      <c r="N228" s="159" t="s">
        <v>38</v>
      </c>
      <c r="O228" s="58"/>
      <c r="P228" s="160">
        <f>O228*H228</f>
        <v>0</v>
      </c>
      <c r="Q228" s="160">
        <v>1.9000000000000001E-4</v>
      </c>
      <c r="R228" s="160">
        <f>Q228*H228</f>
        <v>8.1954599999999999E-3</v>
      </c>
      <c r="S228" s="160">
        <v>0</v>
      </c>
      <c r="T228" s="161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62" t="s">
        <v>253</v>
      </c>
      <c r="AT228" s="162" t="s">
        <v>169</v>
      </c>
      <c r="AU228" s="162" t="s">
        <v>84</v>
      </c>
      <c r="AY228" s="17" t="s">
        <v>166</v>
      </c>
      <c r="BE228" s="163">
        <f>IF(N228="základná",J228,0)</f>
        <v>0</v>
      </c>
      <c r="BF228" s="163">
        <f>IF(N228="znížená",J228,0)</f>
        <v>0</v>
      </c>
      <c r="BG228" s="163">
        <f>IF(N228="zákl. prenesená",J228,0)</f>
        <v>0</v>
      </c>
      <c r="BH228" s="163">
        <f>IF(N228="zníž. prenesená",J228,0)</f>
        <v>0</v>
      </c>
      <c r="BI228" s="163">
        <f>IF(N228="nulová",J228,0)</f>
        <v>0</v>
      </c>
      <c r="BJ228" s="17" t="s">
        <v>84</v>
      </c>
      <c r="BK228" s="163">
        <f>ROUND(I228*H228,2)</f>
        <v>0</v>
      </c>
      <c r="BL228" s="17" t="s">
        <v>253</v>
      </c>
      <c r="BM228" s="162" t="s">
        <v>511</v>
      </c>
    </row>
    <row r="229" spans="1:65" s="14" customFormat="1">
      <c r="B229" s="172"/>
      <c r="D229" s="165" t="s">
        <v>182</v>
      </c>
      <c r="F229" s="174" t="s">
        <v>508</v>
      </c>
      <c r="H229" s="175">
        <v>43.134</v>
      </c>
      <c r="I229" s="176"/>
      <c r="L229" s="172"/>
      <c r="M229" s="188"/>
      <c r="N229" s="189"/>
      <c r="O229" s="189"/>
      <c r="P229" s="189"/>
      <c r="Q229" s="189"/>
      <c r="R229" s="189"/>
      <c r="S229" s="189"/>
      <c r="T229" s="190"/>
      <c r="AT229" s="173" t="s">
        <v>182</v>
      </c>
      <c r="AU229" s="173" t="s">
        <v>84</v>
      </c>
      <c r="AV229" s="14" t="s">
        <v>84</v>
      </c>
      <c r="AW229" s="14" t="s">
        <v>3</v>
      </c>
      <c r="AX229" s="14" t="s">
        <v>79</v>
      </c>
      <c r="AY229" s="173" t="s">
        <v>166</v>
      </c>
    </row>
    <row r="230" spans="1:65" s="2" customFormat="1" ht="6.95" customHeight="1">
      <c r="A230" s="32"/>
      <c r="B230" s="47"/>
      <c r="C230" s="48"/>
      <c r="D230" s="48"/>
      <c r="E230" s="48"/>
      <c r="F230" s="48"/>
      <c r="G230" s="48"/>
      <c r="H230" s="48"/>
      <c r="I230" s="48"/>
      <c r="J230" s="48"/>
      <c r="K230" s="48"/>
      <c r="L230" s="33"/>
      <c r="M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</row>
  </sheetData>
  <autoFilter ref="C131:K229" xr:uid="{00000000-0009-0000-0000-000002000000}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89"/>
  <sheetViews>
    <sheetView showGridLines="0" workbookViewId="0">
      <selection activeCell="F127" sqref="F12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96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512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ROUND(J130,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ROUND((SUM(BE130:BE188)),  2)</f>
        <v>0</v>
      </c>
      <c r="G37" s="32"/>
      <c r="H37" s="32"/>
      <c r="I37" s="105">
        <v>0.2</v>
      </c>
      <c r="J37" s="104">
        <f>ROUND(((SUM(BE130:BE188))*I37),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ROUND((SUM(BF130:BF188)),  2)</f>
        <v>0</v>
      </c>
      <c r="G38" s="32"/>
      <c r="H38" s="32"/>
      <c r="I38" s="105">
        <v>0.2</v>
      </c>
      <c r="J38" s="104">
        <f>ROUND(((SUM(BF130:BF188))*I38),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ROUND((SUM(BG130:BG188)),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ROUND((SUM(BH130:BH188)),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ROUND((SUM(BI130:BI188)),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03 - Fasáda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J130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J131</f>
        <v>0</v>
      </c>
      <c r="L101" s="117"/>
    </row>
    <row r="102" spans="1:47" s="10" customFormat="1" ht="19.899999999999999" hidden="1" customHeight="1">
      <c r="B102" s="121"/>
      <c r="D102" s="122" t="s">
        <v>513</v>
      </c>
      <c r="E102" s="123"/>
      <c r="F102" s="123"/>
      <c r="G102" s="123"/>
      <c r="H102" s="123"/>
      <c r="I102" s="123"/>
      <c r="J102" s="124">
        <f>J132</f>
        <v>0</v>
      </c>
      <c r="L102" s="121"/>
    </row>
    <row r="103" spans="1:47" s="10" customFormat="1" ht="19.899999999999999" hidden="1" customHeight="1">
      <c r="B103" s="121"/>
      <c r="D103" s="122" t="s">
        <v>143</v>
      </c>
      <c r="E103" s="123"/>
      <c r="F103" s="123"/>
      <c r="G103" s="123"/>
      <c r="H103" s="123"/>
      <c r="I103" s="123"/>
      <c r="J103" s="124">
        <f>J162</f>
        <v>0</v>
      </c>
      <c r="L103" s="121"/>
    </row>
    <row r="104" spans="1:47" s="10" customFormat="1" ht="19.899999999999999" hidden="1" customHeight="1">
      <c r="B104" s="121"/>
      <c r="D104" s="122" t="s">
        <v>144</v>
      </c>
      <c r="E104" s="123"/>
      <c r="F104" s="123"/>
      <c r="G104" s="123"/>
      <c r="H104" s="123"/>
      <c r="I104" s="123"/>
      <c r="J104" s="124">
        <f>J177</f>
        <v>0</v>
      </c>
      <c r="L104" s="121"/>
    </row>
    <row r="105" spans="1:47" s="9" customFormat="1" ht="24.95" hidden="1" customHeight="1">
      <c r="B105" s="117"/>
      <c r="D105" s="118" t="s">
        <v>145</v>
      </c>
      <c r="E105" s="119"/>
      <c r="F105" s="119"/>
      <c r="G105" s="119"/>
      <c r="H105" s="119"/>
      <c r="I105" s="119"/>
      <c r="J105" s="120">
        <f>J179</f>
        <v>0</v>
      </c>
      <c r="L105" s="117"/>
    </row>
    <row r="106" spans="1:47" s="10" customFormat="1" ht="19.899999999999999" hidden="1" customHeight="1">
      <c r="B106" s="121"/>
      <c r="D106" s="122" t="s">
        <v>514</v>
      </c>
      <c r="E106" s="123"/>
      <c r="F106" s="123"/>
      <c r="G106" s="123"/>
      <c r="H106" s="123"/>
      <c r="I106" s="123"/>
      <c r="J106" s="124">
        <f>J180</f>
        <v>0</v>
      </c>
      <c r="L106" s="121"/>
    </row>
    <row r="107" spans="1:47" s="2" customFormat="1" ht="21.75" hidden="1" customHeight="1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s="2" customFormat="1" ht="6.95" hidden="1" customHeight="1">
      <c r="A108" s="32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hidden="1"/>
    <row r="110" spans="1:47" hidden="1"/>
    <row r="111" spans="1:47" hidden="1"/>
    <row r="112" spans="1:47" s="2" customFormat="1" ht="6.95" customHeight="1">
      <c r="A112" s="32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s="2" customFormat="1" ht="24.95" customHeight="1">
      <c r="A113" s="32"/>
      <c r="B113" s="33"/>
      <c r="C113" s="21" t="s">
        <v>152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31" s="2" customFormat="1" ht="12" customHeight="1">
      <c r="A115" s="32"/>
      <c r="B115" s="33"/>
      <c r="C115" s="27" t="s">
        <v>14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16.5" customHeight="1">
      <c r="A116" s="32"/>
      <c r="B116" s="33"/>
      <c r="C116" s="32"/>
      <c r="D116" s="32"/>
      <c r="E116" s="299" t="str">
        <f>E7</f>
        <v>Džemo  - Komunitná kaviareň</v>
      </c>
      <c r="F116" s="300"/>
      <c r="G116" s="300"/>
      <c r="H116" s="300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1" customFormat="1" ht="12" customHeight="1">
      <c r="B117" s="20"/>
      <c r="C117" s="27" t="s">
        <v>131</v>
      </c>
      <c r="L117" s="20"/>
    </row>
    <row r="118" spans="1:31" s="1" customFormat="1" ht="16.5" customHeight="1">
      <c r="B118" s="20"/>
      <c r="E118" s="299" t="s">
        <v>132</v>
      </c>
      <c r="F118" s="269"/>
      <c r="G118" s="269"/>
      <c r="H118" s="269"/>
      <c r="L118" s="20"/>
    </row>
    <row r="119" spans="1:31" s="1" customFormat="1" ht="12" customHeight="1">
      <c r="B119" s="20"/>
      <c r="C119" s="27" t="s">
        <v>133</v>
      </c>
      <c r="L119" s="20"/>
    </row>
    <row r="120" spans="1:31" s="2" customFormat="1" ht="16.5" customHeight="1">
      <c r="A120" s="32"/>
      <c r="B120" s="33"/>
      <c r="C120" s="32"/>
      <c r="D120" s="32"/>
      <c r="E120" s="301" t="s">
        <v>134</v>
      </c>
      <c r="F120" s="302"/>
      <c r="G120" s="302"/>
      <c r="H120" s="30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135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95" t="str">
        <f>E13</f>
        <v>03 - Fasáda</v>
      </c>
      <c r="F122" s="302"/>
      <c r="G122" s="302"/>
      <c r="H122" s="30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6.9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2" customHeight="1">
      <c r="A124" s="32"/>
      <c r="B124" s="33"/>
      <c r="C124" s="27" t="s">
        <v>18</v>
      </c>
      <c r="D124" s="32"/>
      <c r="E124" s="32"/>
      <c r="F124" s="25" t="str">
        <f>F16</f>
        <v>Košice, Sídlisko KVP</v>
      </c>
      <c r="G124" s="32"/>
      <c r="H124" s="32"/>
      <c r="I124" s="27" t="s">
        <v>20</v>
      </c>
      <c r="J124" s="55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25.7" customHeight="1">
      <c r="A126" s="32"/>
      <c r="B126" s="33"/>
      <c r="C126" s="27" t="s">
        <v>21</v>
      </c>
      <c r="D126" s="32"/>
      <c r="E126" s="32"/>
      <c r="F126" s="25" t="str">
        <f>E19</f>
        <v>Mestská časť Košice - Sídlisko KVP</v>
      </c>
      <c r="G126" s="32"/>
      <c r="H126" s="32"/>
      <c r="I126" s="27" t="s">
        <v>26</v>
      </c>
      <c r="J126" s="30" t="str">
        <f>E25</f>
        <v>ARZ architektonické štúdio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5.2" customHeight="1">
      <c r="A127" s="32"/>
      <c r="B127" s="33"/>
      <c r="C127" s="27" t="s">
        <v>25</v>
      </c>
      <c r="D127" s="32"/>
      <c r="E127" s="32"/>
      <c r="F127" s="25"/>
      <c r="G127" s="32"/>
      <c r="H127" s="32"/>
      <c r="I127" s="27" t="s">
        <v>29</v>
      </c>
      <c r="J127" s="30" t="str">
        <f>E28</f>
        <v xml:space="preserve"> </v>
      </c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0.3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11" customFormat="1" ht="29.25" customHeight="1">
      <c r="A129" s="125"/>
      <c r="B129" s="126"/>
      <c r="C129" s="127" t="s">
        <v>153</v>
      </c>
      <c r="D129" s="128" t="s">
        <v>57</v>
      </c>
      <c r="E129" s="128" t="s">
        <v>53</v>
      </c>
      <c r="F129" s="128" t="s">
        <v>54</v>
      </c>
      <c r="G129" s="128" t="s">
        <v>154</v>
      </c>
      <c r="H129" s="128" t="s">
        <v>155</v>
      </c>
      <c r="I129" s="128" t="s">
        <v>156</v>
      </c>
      <c r="J129" s="129" t="s">
        <v>139</v>
      </c>
      <c r="K129" s="130" t="s">
        <v>157</v>
      </c>
      <c r="L129" s="131"/>
      <c r="M129" s="62" t="s">
        <v>1</v>
      </c>
      <c r="N129" s="63" t="s">
        <v>36</v>
      </c>
      <c r="O129" s="63" t="s">
        <v>158</v>
      </c>
      <c r="P129" s="63" t="s">
        <v>159</v>
      </c>
      <c r="Q129" s="63" t="s">
        <v>160</v>
      </c>
      <c r="R129" s="63" t="s">
        <v>161</v>
      </c>
      <c r="S129" s="63" t="s">
        <v>162</v>
      </c>
      <c r="T129" s="64" t="s">
        <v>163</v>
      </c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</row>
    <row r="130" spans="1:65" s="2" customFormat="1" ht="22.9" customHeight="1">
      <c r="A130" s="32"/>
      <c r="B130" s="33"/>
      <c r="C130" s="69" t="s">
        <v>140</v>
      </c>
      <c r="D130" s="32"/>
      <c r="E130" s="32"/>
      <c r="F130" s="32"/>
      <c r="G130" s="32"/>
      <c r="H130" s="32"/>
      <c r="I130" s="32"/>
      <c r="J130" s="132">
        <f>BK130</f>
        <v>0</v>
      </c>
      <c r="K130" s="32"/>
      <c r="L130" s="33"/>
      <c r="M130" s="65"/>
      <c r="N130" s="56"/>
      <c r="O130" s="66"/>
      <c r="P130" s="133">
        <f>P131+P179</f>
        <v>0</v>
      </c>
      <c r="Q130" s="66"/>
      <c r="R130" s="133">
        <f>R131+R179</f>
        <v>4.0402363799999996</v>
      </c>
      <c r="S130" s="66"/>
      <c r="T130" s="134">
        <f>T131+T179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7" t="s">
        <v>71</v>
      </c>
      <c r="AU130" s="17" t="s">
        <v>141</v>
      </c>
      <c r="BK130" s="135">
        <f>BK131+BK179</f>
        <v>0</v>
      </c>
    </row>
    <row r="131" spans="1:65" s="12" customFormat="1" ht="25.9" customHeight="1">
      <c r="B131" s="136"/>
      <c r="D131" s="137" t="s">
        <v>71</v>
      </c>
      <c r="E131" s="138" t="s">
        <v>164</v>
      </c>
      <c r="F131" s="138" t="s">
        <v>165</v>
      </c>
      <c r="I131" s="139"/>
      <c r="J131" s="140">
        <f>BK131</f>
        <v>0</v>
      </c>
      <c r="L131" s="136"/>
      <c r="M131" s="141"/>
      <c r="N131" s="142"/>
      <c r="O131" s="142"/>
      <c r="P131" s="143">
        <f>P132+P162+P177</f>
        <v>0</v>
      </c>
      <c r="Q131" s="142"/>
      <c r="R131" s="143">
        <f>R132+R162+R177</f>
        <v>3.98537374</v>
      </c>
      <c r="S131" s="142"/>
      <c r="T131" s="144">
        <f>T132+T162+T177</f>
        <v>0</v>
      </c>
      <c r="AR131" s="137" t="s">
        <v>79</v>
      </c>
      <c r="AT131" s="145" t="s">
        <v>71</v>
      </c>
      <c r="AU131" s="145" t="s">
        <v>72</v>
      </c>
      <c r="AY131" s="137" t="s">
        <v>166</v>
      </c>
      <c r="BK131" s="146">
        <f>BK132+BK162+BK177</f>
        <v>0</v>
      </c>
    </row>
    <row r="132" spans="1:65" s="12" customFormat="1" ht="22.9" customHeight="1">
      <c r="B132" s="136"/>
      <c r="D132" s="137" t="s">
        <v>71</v>
      </c>
      <c r="E132" s="147" t="s">
        <v>200</v>
      </c>
      <c r="F132" s="147" t="s">
        <v>515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SUM(P133:P161)</f>
        <v>0</v>
      </c>
      <c r="Q132" s="142"/>
      <c r="R132" s="143">
        <f>SUM(R133:R161)</f>
        <v>3.95637602</v>
      </c>
      <c r="S132" s="142"/>
      <c r="T132" s="144">
        <f>SUM(T133:T161)</f>
        <v>0</v>
      </c>
      <c r="AR132" s="137" t="s">
        <v>79</v>
      </c>
      <c r="AT132" s="145" t="s">
        <v>71</v>
      </c>
      <c r="AU132" s="145" t="s">
        <v>79</v>
      </c>
      <c r="AY132" s="137" t="s">
        <v>166</v>
      </c>
      <c r="BK132" s="146">
        <f>SUM(BK133:BK161)</f>
        <v>0</v>
      </c>
    </row>
    <row r="133" spans="1:65" s="2" customFormat="1" ht="33" customHeight="1">
      <c r="A133" s="32"/>
      <c r="B133" s="149"/>
      <c r="C133" s="150" t="s">
        <v>173</v>
      </c>
      <c r="D133" s="150" t="s">
        <v>169</v>
      </c>
      <c r="E133" s="151" t="s">
        <v>516</v>
      </c>
      <c r="F133" s="152" t="s">
        <v>517</v>
      </c>
      <c r="G133" s="153" t="s">
        <v>172</v>
      </c>
      <c r="H133" s="154">
        <v>127.205</v>
      </c>
      <c r="I133" s="155"/>
      <c r="J133" s="156">
        <f>ROUND(I133*H133,2)</f>
        <v>0</v>
      </c>
      <c r="K133" s="157"/>
      <c r="L133" s="33"/>
      <c r="M133" s="158" t="s">
        <v>1</v>
      </c>
      <c r="N133" s="159" t="s">
        <v>38</v>
      </c>
      <c r="O133" s="58"/>
      <c r="P133" s="160">
        <f>O133*H133</f>
        <v>0</v>
      </c>
      <c r="Q133" s="160">
        <v>1.146E-2</v>
      </c>
      <c r="R133" s="160">
        <f>Q133*H133</f>
        <v>1.4577693</v>
      </c>
      <c r="S133" s="160">
        <v>0</v>
      </c>
      <c r="T133" s="161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2" t="s">
        <v>173</v>
      </c>
      <c r="AT133" s="162" t="s">
        <v>169</v>
      </c>
      <c r="AU133" s="162" t="s">
        <v>84</v>
      </c>
      <c r="AY133" s="17" t="s">
        <v>166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7" t="s">
        <v>84</v>
      </c>
      <c r="BK133" s="163">
        <f>ROUND(I133*H133,2)</f>
        <v>0</v>
      </c>
      <c r="BL133" s="17" t="s">
        <v>173</v>
      </c>
      <c r="BM133" s="162" t="s">
        <v>518</v>
      </c>
    </row>
    <row r="134" spans="1:65" s="13" customFormat="1">
      <c r="B134" s="164"/>
      <c r="D134" s="165" t="s">
        <v>182</v>
      </c>
      <c r="E134" s="166" t="s">
        <v>1</v>
      </c>
      <c r="F134" s="167" t="s">
        <v>519</v>
      </c>
      <c r="H134" s="166" t="s">
        <v>1</v>
      </c>
      <c r="I134" s="168"/>
      <c r="L134" s="164"/>
      <c r="M134" s="169"/>
      <c r="N134" s="170"/>
      <c r="O134" s="170"/>
      <c r="P134" s="170"/>
      <c r="Q134" s="170"/>
      <c r="R134" s="170"/>
      <c r="S134" s="170"/>
      <c r="T134" s="171"/>
      <c r="AT134" s="166" t="s">
        <v>182</v>
      </c>
      <c r="AU134" s="166" t="s">
        <v>84</v>
      </c>
      <c r="AV134" s="13" t="s">
        <v>79</v>
      </c>
      <c r="AW134" s="13" t="s">
        <v>28</v>
      </c>
      <c r="AX134" s="13" t="s">
        <v>72</v>
      </c>
      <c r="AY134" s="166" t="s">
        <v>166</v>
      </c>
    </row>
    <row r="135" spans="1:65" s="14" customFormat="1">
      <c r="B135" s="172"/>
      <c r="D135" s="165" t="s">
        <v>182</v>
      </c>
      <c r="E135" s="173" t="s">
        <v>1</v>
      </c>
      <c r="F135" s="174" t="s">
        <v>520</v>
      </c>
      <c r="H135" s="175">
        <v>118.212</v>
      </c>
      <c r="I135" s="176"/>
      <c r="L135" s="172"/>
      <c r="M135" s="177"/>
      <c r="N135" s="178"/>
      <c r="O135" s="178"/>
      <c r="P135" s="178"/>
      <c r="Q135" s="178"/>
      <c r="R135" s="178"/>
      <c r="S135" s="178"/>
      <c r="T135" s="179"/>
      <c r="AT135" s="173" t="s">
        <v>182</v>
      </c>
      <c r="AU135" s="173" t="s">
        <v>84</v>
      </c>
      <c r="AV135" s="14" t="s">
        <v>84</v>
      </c>
      <c r="AW135" s="14" t="s">
        <v>28</v>
      </c>
      <c r="AX135" s="14" t="s">
        <v>72</v>
      </c>
      <c r="AY135" s="173" t="s">
        <v>166</v>
      </c>
    </row>
    <row r="136" spans="1:65" s="13" customFormat="1">
      <c r="B136" s="164"/>
      <c r="D136" s="165" t="s">
        <v>182</v>
      </c>
      <c r="E136" s="166" t="s">
        <v>1</v>
      </c>
      <c r="F136" s="167" t="s">
        <v>521</v>
      </c>
      <c r="H136" s="166" t="s">
        <v>1</v>
      </c>
      <c r="I136" s="168"/>
      <c r="L136" s="164"/>
      <c r="M136" s="169"/>
      <c r="N136" s="170"/>
      <c r="O136" s="170"/>
      <c r="P136" s="170"/>
      <c r="Q136" s="170"/>
      <c r="R136" s="170"/>
      <c r="S136" s="170"/>
      <c r="T136" s="171"/>
      <c r="AT136" s="166" t="s">
        <v>182</v>
      </c>
      <c r="AU136" s="166" t="s">
        <v>84</v>
      </c>
      <c r="AV136" s="13" t="s">
        <v>79</v>
      </c>
      <c r="AW136" s="13" t="s">
        <v>28</v>
      </c>
      <c r="AX136" s="13" t="s">
        <v>72</v>
      </c>
      <c r="AY136" s="166" t="s">
        <v>166</v>
      </c>
    </row>
    <row r="137" spans="1:65" s="14" customFormat="1">
      <c r="B137" s="172"/>
      <c r="D137" s="165" t="s">
        <v>182</v>
      </c>
      <c r="E137" s="173" t="s">
        <v>1</v>
      </c>
      <c r="F137" s="174" t="s">
        <v>522</v>
      </c>
      <c r="H137" s="175">
        <v>8.9930000000000003</v>
      </c>
      <c r="I137" s="176"/>
      <c r="L137" s="172"/>
      <c r="M137" s="177"/>
      <c r="N137" s="178"/>
      <c r="O137" s="178"/>
      <c r="P137" s="178"/>
      <c r="Q137" s="178"/>
      <c r="R137" s="178"/>
      <c r="S137" s="178"/>
      <c r="T137" s="179"/>
      <c r="AT137" s="173" t="s">
        <v>182</v>
      </c>
      <c r="AU137" s="173" t="s">
        <v>84</v>
      </c>
      <c r="AV137" s="14" t="s">
        <v>84</v>
      </c>
      <c r="AW137" s="14" t="s">
        <v>28</v>
      </c>
      <c r="AX137" s="14" t="s">
        <v>72</v>
      </c>
      <c r="AY137" s="173" t="s">
        <v>166</v>
      </c>
    </row>
    <row r="138" spans="1:65" s="15" customFormat="1">
      <c r="B138" s="180"/>
      <c r="D138" s="165" t="s">
        <v>182</v>
      </c>
      <c r="E138" s="181" t="s">
        <v>1</v>
      </c>
      <c r="F138" s="182" t="s">
        <v>187</v>
      </c>
      <c r="H138" s="183">
        <v>127.205</v>
      </c>
      <c r="I138" s="184"/>
      <c r="L138" s="180"/>
      <c r="M138" s="185"/>
      <c r="N138" s="186"/>
      <c r="O138" s="186"/>
      <c r="P138" s="186"/>
      <c r="Q138" s="186"/>
      <c r="R138" s="186"/>
      <c r="S138" s="186"/>
      <c r="T138" s="187"/>
      <c r="AT138" s="181" t="s">
        <v>182</v>
      </c>
      <c r="AU138" s="181" t="s">
        <v>84</v>
      </c>
      <c r="AV138" s="15" t="s">
        <v>173</v>
      </c>
      <c r="AW138" s="15" t="s">
        <v>28</v>
      </c>
      <c r="AX138" s="15" t="s">
        <v>79</v>
      </c>
      <c r="AY138" s="181" t="s">
        <v>166</v>
      </c>
    </row>
    <row r="139" spans="1:65" s="2" customFormat="1" ht="21.75" customHeight="1">
      <c r="A139" s="32"/>
      <c r="B139" s="149"/>
      <c r="C139" s="150" t="s">
        <v>247</v>
      </c>
      <c r="D139" s="150" t="s">
        <v>169</v>
      </c>
      <c r="E139" s="151" t="s">
        <v>523</v>
      </c>
      <c r="F139" s="152" t="s">
        <v>524</v>
      </c>
      <c r="G139" s="153" t="s">
        <v>172</v>
      </c>
      <c r="H139" s="154">
        <v>127.205</v>
      </c>
      <c r="I139" s="155"/>
      <c r="J139" s="156">
        <f>ROUND(I139*H139,2)</f>
        <v>0</v>
      </c>
      <c r="K139" s="157"/>
      <c r="L139" s="33"/>
      <c r="M139" s="158" t="s">
        <v>1</v>
      </c>
      <c r="N139" s="159" t="s">
        <v>38</v>
      </c>
      <c r="O139" s="58"/>
      <c r="P139" s="160">
        <f>O139*H139</f>
        <v>0</v>
      </c>
      <c r="Q139" s="160">
        <v>2.3000000000000001E-4</v>
      </c>
      <c r="R139" s="160">
        <f>Q139*H139</f>
        <v>2.9257149999999999E-2</v>
      </c>
      <c r="S139" s="160">
        <v>0</v>
      </c>
      <c r="T139" s="161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173</v>
      </c>
      <c r="AT139" s="162" t="s">
        <v>169</v>
      </c>
      <c r="AU139" s="162" t="s">
        <v>84</v>
      </c>
      <c r="AY139" s="17" t="s">
        <v>166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7" t="s">
        <v>84</v>
      </c>
      <c r="BK139" s="163">
        <f>ROUND(I139*H139,2)</f>
        <v>0</v>
      </c>
      <c r="BL139" s="17" t="s">
        <v>173</v>
      </c>
      <c r="BM139" s="162" t="s">
        <v>525</v>
      </c>
    </row>
    <row r="140" spans="1:65" s="13" customFormat="1">
      <c r="B140" s="164"/>
      <c r="D140" s="165" t="s">
        <v>182</v>
      </c>
      <c r="E140" s="166" t="s">
        <v>1</v>
      </c>
      <c r="F140" s="167" t="s">
        <v>519</v>
      </c>
      <c r="H140" s="166" t="s">
        <v>1</v>
      </c>
      <c r="I140" s="168"/>
      <c r="L140" s="164"/>
      <c r="M140" s="169"/>
      <c r="N140" s="170"/>
      <c r="O140" s="170"/>
      <c r="P140" s="170"/>
      <c r="Q140" s="170"/>
      <c r="R140" s="170"/>
      <c r="S140" s="170"/>
      <c r="T140" s="171"/>
      <c r="AT140" s="166" t="s">
        <v>182</v>
      </c>
      <c r="AU140" s="166" t="s">
        <v>84</v>
      </c>
      <c r="AV140" s="13" t="s">
        <v>79</v>
      </c>
      <c r="AW140" s="13" t="s">
        <v>28</v>
      </c>
      <c r="AX140" s="13" t="s">
        <v>72</v>
      </c>
      <c r="AY140" s="166" t="s">
        <v>166</v>
      </c>
    </row>
    <row r="141" spans="1:65" s="14" customFormat="1">
      <c r="B141" s="172"/>
      <c r="D141" s="165" t="s">
        <v>182</v>
      </c>
      <c r="E141" s="173" t="s">
        <v>1</v>
      </c>
      <c r="F141" s="174" t="s">
        <v>520</v>
      </c>
      <c r="H141" s="175">
        <v>118.212</v>
      </c>
      <c r="I141" s="176"/>
      <c r="L141" s="172"/>
      <c r="M141" s="177"/>
      <c r="N141" s="178"/>
      <c r="O141" s="178"/>
      <c r="P141" s="178"/>
      <c r="Q141" s="178"/>
      <c r="R141" s="178"/>
      <c r="S141" s="178"/>
      <c r="T141" s="179"/>
      <c r="AT141" s="173" t="s">
        <v>182</v>
      </c>
      <c r="AU141" s="173" t="s">
        <v>84</v>
      </c>
      <c r="AV141" s="14" t="s">
        <v>84</v>
      </c>
      <c r="AW141" s="14" t="s">
        <v>28</v>
      </c>
      <c r="AX141" s="14" t="s">
        <v>72</v>
      </c>
      <c r="AY141" s="173" t="s">
        <v>166</v>
      </c>
    </row>
    <row r="142" spans="1:65" s="13" customFormat="1">
      <c r="B142" s="164"/>
      <c r="D142" s="165" t="s">
        <v>182</v>
      </c>
      <c r="E142" s="166" t="s">
        <v>1</v>
      </c>
      <c r="F142" s="167" t="s">
        <v>521</v>
      </c>
      <c r="H142" s="166" t="s">
        <v>1</v>
      </c>
      <c r="I142" s="168"/>
      <c r="L142" s="164"/>
      <c r="M142" s="169"/>
      <c r="N142" s="170"/>
      <c r="O142" s="170"/>
      <c r="P142" s="170"/>
      <c r="Q142" s="170"/>
      <c r="R142" s="170"/>
      <c r="S142" s="170"/>
      <c r="T142" s="171"/>
      <c r="AT142" s="166" t="s">
        <v>182</v>
      </c>
      <c r="AU142" s="166" t="s">
        <v>84</v>
      </c>
      <c r="AV142" s="13" t="s">
        <v>79</v>
      </c>
      <c r="AW142" s="13" t="s">
        <v>28</v>
      </c>
      <c r="AX142" s="13" t="s">
        <v>72</v>
      </c>
      <c r="AY142" s="166" t="s">
        <v>166</v>
      </c>
    </row>
    <row r="143" spans="1:65" s="14" customFormat="1">
      <c r="B143" s="172"/>
      <c r="D143" s="165" t="s">
        <v>182</v>
      </c>
      <c r="E143" s="173" t="s">
        <v>1</v>
      </c>
      <c r="F143" s="174" t="s">
        <v>522</v>
      </c>
      <c r="H143" s="175">
        <v>8.9930000000000003</v>
      </c>
      <c r="I143" s="176"/>
      <c r="L143" s="172"/>
      <c r="M143" s="177"/>
      <c r="N143" s="178"/>
      <c r="O143" s="178"/>
      <c r="P143" s="178"/>
      <c r="Q143" s="178"/>
      <c r="R143" s="178"/>
      <c r="S143" s="178"/>
      <c r="T143" s="179"/>
      <c r="AT143" s="173" t="s">
        <v>182</v>
      </c>
      <c r="AU143" s="173" t="s">
        <v>84</v>
      </c>
      <c r="AV143" s="14" t="s">
        <v>84</v>
      </c>
      <c r="AW143" s="14" t="s">
        <v>28</v>
      </c>
      <c r="AX143" s="14" t="s">
        <v>72</v>
      </c>
      <c r="AY143" s="173" t="s">
        <v>166</v>
      </c>
    </row>
    <row r="144" spans="1:65" s="15" customFormat="1">
      <c r="B144" s="180"/>
      <c r="D144" s="165" t="s">
        <v>182</v>
      </c>
      <c r="E144" s="181" t="s">
        <v>1</v>
      </c>
      <c r="F144" s="182" t="s">
        <v>187</v>
      </c>
      <c r="H144" s="183">
        <v>127.205</v>
      </c>
      <c r="I144" s="184"/>
      <c r="L144" s="180"/>
      <c r="M144" s="185"/>
      <c r="N144" s="186"/>
      <c r="O144" s="186"/>
      <c r="P144" s="186"/>
      <c r="Q144" s="186"/>
      <c r="R144" s="186"/>
      <c r="S144" s="186"/>
      <c r="T144" s="187"/>
      <c r="AT144" s="181" t="s">
        <v>182</v>
      </c>
      <c r="AU144" s="181" t="s">
        <v>84</v>
      </c>
      <c r="AV144" s="15" t="s">
        <v>173</v>
      </c>
      <c r="AW144" s="15" t="s">
        <v>28</v>
      </c>
      <c r="AX144" s="15" t="s">
        <v>79</v>
      </c>
      <c r="AY144" s="181" t="s">
        <v>166</v>
      </c>
    </row>
    <row r="145" spans="1:65" s="2" customFormat="1" ht="21.75" customHeight="1">
      <c r="A145" s="32"/>
      <c r="B145" s="149"/>
      <c r="C145" s="150" t="s">
        <v>242</v>
      </c>
      <c r="D145" s="150" t="s">
        <v>169</v>
      </c>
      <c r="E145" s="151" t="s">
        <v>526</v>
      </c>
      <c r="F145" s="152" t="s">
        <v>527</v>
      </c>
      <c r="G145" s="153" t="s">
        <v>172</v>
      </c>
      <c r="H145" s="154">
        <v>130.03299999999999</v>
      </c>
      <c r="I145" s="155"/>
      <c r="J145" s="156">
        <f>ROUND(I145*H145,2)</f>
        <v>0</v>
      </c>
      <c r="K145" s="157"/>
      <c r="L145" s="33"/>
      <c r="M145" s="158" t="s">
        <v>1</v>
      </c>
      <c r="N145" s="159" t="s">
        <v>38</v>
      </c>
      <c r="O145" s="58"/>
      <c r="P145" s="160">
        <f>O145*H145</f>
        <v>0</v>
      </c>
      <c r="Q145" s="160">
        <v>2.9199999999999999E-3</v>
      </c>
      <c r="R145" s="160">
        <f>Q145*H145</f>
        <v>0.37969635999999996</v>
      </c>
      <c r="S145" s="160">
        <v>0</v>
      </c>
      <c r="T145" s="161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173</v>
      </c>
      <c r="AT145" s="162" t="s">
        <v>169</v>
      </c>
      <c r="AU145" s="162" t="s">
        <v>84</v>
      </c>
      <c r="AY145" s="17" t="s">
        <v>166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84</v>
      </c>
      <c r="BK145" s="163">
        <f>ROUND(I145*H145,2)</f>
        <v>0</v>
      </c>
      <c r="BL145" s="17" t="s">
        <v>173</v>
      </c>
      <c r="BM145" s="162" t="s">
        <v>528</v>
      </c>
    </row>
    <row r="146" spans="1:65" s="13" customFormat="1">
      <c r="B146" s="164"/>
      <c r="D146" s="165" t="s">
        <v>182</v>
      </c>
      <c r="E146" s="166" t="s">
        <v>1</v>
      </c>
      <c r="F146" s="167" t="s">
        <v>519</v>
      </c>
      <c r="H146" s="166" t="s">
        <v>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66" t="s">
        <v>182</v>
      </c>
      <c r="AU146" s="166" t="s">
        <v>84</v>
      </c>
      <c r="AV146" s="13" t="s">
        <v>79</v>
      </c>
      <c r="AW146" s="13" t="s">
        <v>28</v>
      </c>
      <c r="AX146" s="13" t="s">
        <v>72</v>
      </c>
      <c r="AY146" s="166" t="s">
        <v>166</v>
      </c>
    </row>
    <row r="147" spans="1:65" s="14" customFormat="1">
      <c r="B147" s="172"/>
      <c r="D147" s="165" t="s">
        <v>182</v>
      </c>
      <c r="E147" s="173" t="s">
        <v>1</v>
      </c>
      <c r="F147" s="174" t="s">
        <v>520</v>
      </c>
      <c r="H147" s="175">
        <v>118.212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182</v>
      </c>
      <c r="AU147" s="173" t="s">
        <v>84</v>
      </c>
      <c r="AV147" s="14" t="s">
        <v>84</v>
      </c>
      <c r="AW147" s="14" t="s">
        <v>28</v>
      </c>
      <c r="AX147" s="14" t="s">
        <v>79</v>
      </c>
      <c r="AY147" s="173" t="s">
        <v>166</v>
      </c>
    </row>
    <row r="148" spans="1:65" s="14" customFormat="1">
      <c r="B148" s="172"/>
      <c r="D148" s="165" t="s">
        <v>182</v>
      </c>
      <c r="F148" s="174" t="s">
        <v>529</v>
      </c>
      <c r="H148" s="175">
        <v>130.03299999999999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182</v>
      </c>
      <c r="AU148" s="173" t="s">
        <v>84</v>
      </c>
      <c r="AV148" s="14" t="s">
        <v>84</v>
      </c>
      <c r="AW148" s="14" t="s">
        <v>3</v>
      </c>
      <c r="AX148" s="14" t="s">
        <v>79</v>
      </c>
      <c r="AY148" s="173" t="s">
        <v>166</v>
      </c>
    </row>
    <row r="149" spans="1:65" s="2" customFormat="1" ht="21.75" customHeight="1">
      <c r="A149" s="32"/>
      <c r="B149" s="149"/>
      <c r="C149" s="150" t="s">
        <v>195</v>
      </c>
      <c r="D149" s="150" t="s">
        <v>169</v>
      </c>
      <c r="E149" s="151" t="s">
        <v>530</v>
      </c>
      <c r="F149" s="152" t="s">
        <v>531</v>
      </c>
      <c r="G149" s="153" t="s">
        <v>172</v>
      </c>
      <c r="H149" s="154">
        <v>6.01</v>
      </c>
      <c r="I149" s="155"/>
      <c r="J149" s="156">
        <f>ROUND(I149*H149,2)</f>
        <v>0</v>
      </c>
      <c r="K149" s="157"/>
      <c r="L149" s="33"/>
      <c r="M149" s="158" t="s">
        <v>1</v>
      </c>
      <c r="N149" s="159" t="s">
        <v>38</v>
      </c>
      <c r="O149" s="58"/>
      <c r="P149" s="160">
        <f>O149*H149</f>
        <v>0</v>
      </c>
      <c r="Q149" s="160">
        <v>6.1799999999999997E-3</v>
      </c>
      <c r="R149" s="160">
        <f>Q149*H149</f>
        <v>3.7141799999999996E-2</v>
      </c>
      <c r="S149" s="160">
        <v>0</v>
      </c>
      <c r="T149" s="161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173</v>
      </c>
      <c r="AT149" s="162" t="s">
        <v>169</v>
      </c>
      <c r="AU149" s="162" t="s">
        <v>84</v>
      </c>
      <c r="AY149" s="17" t="s">
        <v>166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7" t="s">
        <v>84</v>
      </c>
      <c r="BK149" s="163">
        <f>ROUND(I149*H149,2)</f>
        <v>0</v>
      </c>
      <c r="BL149" s="17" t="s">
        <v>173</v>
      </c>
      <c r="BM149" s="162" t="s">
        <v>532</v>
      </c>
    </row>
    <row r="150" spans="1:65" s="13" customFormat="1">
      <c r="B150" s="164"/>
      <c r="D150" s="165" t="s">
        <v>182</v>
      </c>
      <c r="E150" s="166" t="s">
        <v>1</v>
      </c>
      <c r="F150" s="167" t="s">
        <v>521</v>
      </c>
      <c r="H150" s="166" t="s">
        <v>1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1"/>
      <c r="AT150" s="166" t="s">
        <v>182</v>
      </c>
      <c r="AU150" s="166" t="s">
        <v>84</v>
      </c>
      <c r="AV150" s="13" t="s">
        <v>79</v>
      </c>
      <c r="AW150" s="13" t="s">
        <v>28</v>
      </c>
      <c r="AX150" s="13" t="s">
        <v>72</v>
      </c>
      <c r="AY150" s="166" t="s">
        <v>166</v>
      </c>
    </row>
    <row r="151" spans="1:65" s="14" customFormat="1">
      <c r="B151" s="172"/>
      <c r="D151" s="165" t="s">
        <v>182</v>
      </c>
      <c r="E151" s="173" t="s">
        <v>1</v>
      </c>
      <c r="F151" s="174" t="s">
        <v>533</v>
      </c>
      <c r="H151" s="175">
        <v>6.01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3" t="s">
        <v>182</v>
      </c>
      <c r="AU151" s="173" t="s">
        <v>84</v>
      </c>
      <c r="AV151" s="14" t="s">
        <v>84</v>
      </c>
      <c r="AW151" s="14" t="s">
        <v>28</v>
      </c>
      <c r="AX151" s="14" t="s">
        <v>79</v>
      </c>
      <c r="AY151" s="173" t="s">
        <v>166</v>
      </c>
    </row>
    <row r="152" spans="1:65" s="2" customFormat="1" ht="21.75" customHeight="1">
      <c r="A152" s="32"/>
      <c r="B152" s="149"/>
      <c r="C152" s="150" t="s">
        <v>200</v>
      </c>
      <c r="D152" s="150" t="s">
        <v>169</v>
      </c>
      <c r="E152" s="151" t="s">
        <v>534</v>
      </c>
      <c r="F152" s="152" t="s">
        <v>535</v>
      </c>
      <c r="G152" s="153" t="s">
        <v>172</v>
      </c>
      <c r="H152" s="154">
        <v>124.123</v>
      </c>
      <c r="I152" s="155"/>
      <c r="J152" s="156">
        <f>ROUND(I152*H152,2)</f>
        <v>0</v>
      </c>
      <c r="K152" s="157"/>
      <c r="L152" s="33"/>
      <c r="M152" s="158" t="s">
        <v>1</v>
      </c>
      <c r="N152" s="159" t="s">
        <v>38</v>
      </c>
      <c r="O152" s="58"/>
      <c r="P152" s="160">
        <f>O152*H152</f>
        <v>0</v>
      </c>
      <c r="Q152" s="160">
        <v>1.404E-2</v>
      </c>
      <c r="R152" s="160">
        <f>Q152*H152</f>
        <v>1.7426869200000001</v>
      </c>
      <c r="S152" s="160">
        <v>0</v>
      </c>
      <c r="T152" s="16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173</v>
      </c>
      <c r="AT152" s="162" t="s">
        <v>169</v>
      </c>
      <c r="AU152" s="162" t="s">
        <v>84</v>
      </c>
      <c r="AY152" s="17" t="s">
        <v>166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7" t="s">
        <v>84</v>
      </c>
      <c r="BK152" s="163">
        <f>ROUND(I152*H152,2)</f>
        <v>0</v>
      </c>
      <c r="BL152" s="17" t="s">
        <v>173</v>
      </c>
      <c r="BM152" s="162" t="s">
        <v>536</v>
      </c>
    </row>
    <row r="153" spans="1:65" s="13" customFormat="1">
      <c r="B153" s="164"/>
      <c r="D153" s="165" t="s">
        <v>182</v>
      </c>
      <c r="E153" s="166" t="s">
        <v>1</v>
      </c>
      <c r="F153" s="167" t="s">
        <v>519</v>
      </c>
      <c r="H153" s="166" t="s">
        <v>1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1"/>
      <c r="AT153" s="166" t="s">
        <v>182</v>
      </c>
      <c r="AU153" s="166" t="s">
        <v>84</v>
      </c>
      <c r="AV153" s="13" t="s">
        <v>79</v>
      </c>
      <c r="AW153" s="13" t="s">
        <v>28</v>
      </c>
      <c r="AX153" s="13" t="s">
        <v>72</v>
      </c>
      <c r="AY153" s="166" t="s">
        <v>166</v>
      </c>
    </row>
    <row r="154" spans="1:65" s="14" customFormat="1">
      <c r="B154" s="172"/>
      <c r="D154" s="165" t="s">
        <v>182</v>
      </c>
      <c r="E154" s="173" t="s">
        <v>1</v>
      </c>
      <c r="F154" s="174" t="s">
        <v>520</v>
      </c>
      <c r="H154" s="175">
        <v>118.212</v>
      </c>
      <c r="I154" s="176"/>
      <c r="L154" s="172"/>
      <c r="M154" s="177"/>
      <c r="N154" s="178"/>
      <c r="O154" s="178"/>
      <c r="P154" s="178"/>
      <c r="Q154" s="178"/>
      <c r="R154" s="178"/>
      <c r="S154" s="178"/>
      <c r="T154" s="179"/>
      <c r="AT154" s="173" t="s">
        <v>182</v>
      </c>
      <c r="AU154" s="173" t="s">
        <v>84</v>
      </c>
      <c r="AV154" s="14" t="s">
        <v>84</v>
      </c>
      <c r="AW154" s="14" t="s">
        <v>28</v>
      </c>
      <c r="AX154" s="14" t="s">
        <v>79</v>
      </c>
      <c r="AY154" s="173" t="s">
        <v>166</v>
      </c>
    </row>
    <row r="155" spans="1:65" s="14" customFormat="1">
      <c r="B155" s="172"/>
      <c r="D155" s="165" t="s">
        <v>182</v>
      </c>
      <c r="F155" s="174" t="s">
        <v>537</v>
      </c>
      <c r="H155" s="175">
        <v>124.123</v>
      </c>
      <c r="I155" s="176"/>
      <c r="L155" s="172"/>
      <c r="M155" s="177"/>
      <c r="N155" s="178"/>
      <c r="O155" s="178"/>
      <c r="P155" s="178"/>
      <c r="Q155" s="178"/>
      <c r="R155" s="178"/>
      <c r="S155" s="178"/>
      <c r="T155" s="179"/>
      <c r="AT155" s="173" t="s">
        <v>182</v>
      </c>
      <c r="AU155" s="173" t="s">
        <v>84</v>
      </c>
      <c r="AV155" s="14" t="s">
        <v>84</v>
      </c>
      <c r="AW155" s="14" t="s">
        <v>3</v>
      </c>
      <c r="AX155" s="14" t="s">
        <v>79</v>
      </c>
      <c r="AY155" s="173" t="s">
        <v>166</v>
      </c>
    </row>
    <row r="156" spans="1:65" s="2" customFormat="1" ht="33" customHeight="1">
      <c r="A156" s="32"/>
      <c r="B156" s="149"/>
      <c r="C156" s="150" t="s">
        <v>206</v>
      </c>
      <c r="D156" s="150" t="s">
        <v>169</v>
      </c>
      <c r="E156" s="151" t="s">
        <v>538</v>
      </c>
      <c r="F156" s="152" t="s">
        <v>539</v>
      </c>
      <c r="G156" s="153" t="s">
        <v>172</v>
      </c>
      <c r="H156" s="154">
        <v>23.850999999999999</v>
      </c>
      <c r="I156" s="155"/>
      <c r="J156" s="156">
        <f>ROUND(I156*H156,2)</f>
        <v>0</v>
      </c>
      <c r="K156" s="157"/>
      <c r="L156" s="33"/>
      <c r="M156" s="158" t="s">
        <v>1</v>
      </c>
      <c r="N156" s="159" t="s">
        <v>38</v>
      </c>
      <c r="O156" s="58"/>
      <c r="P156" s="160">
        <f>O156*H156</f>
        <v>0</v>
      </c>
      <c r="Q156" s="160">
        <v>1.299E-2</v>
      </c>
      <c r="R156" s="160">
        <f>Q156*H156</f>
        <v>0.30982449000000001</v>
      </c>
      <c r="S156" s="160">
        <v>0</v>
      </c>
      <c r="T156" s="161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173</v>
      </c>
      <c r="AT156" s="162" t="s">
        <v>169</v>
      </c>
      <c r="AU156" s="162" t="s">
        <v>84</v>
      </c>
      <c r="AY156" s="17" t="s">
        <v>166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7" t="s">
        <v>84</v>
      </c>
      <c r="BK156" s="163">
        <f>ROUND(I156*H156,2)</f>
        <v>0</v>
      </c>
      <c r="BL156" s="17" t="s">
        <v>173</v>
      </c>
      <c r="BM156" s="162" t="s">
        <v>540</v>
      </c>
    </row>
    <row r="157" spans="1:65" s="13" customFormat="1">
      <c r="B157" s="164"/>
      <c r="D157" s="165" t="s">
        <v>182</v>
      </c>
      <c r="E157" s="166" t="s">
        <v>1</v>
      </c>
      <c r="F157" s="167" t="s">
        <v>521</v>
      </c>
      <c r="H157" s="166" t="s">
        <v>1</v>
      </c>
      <c r="I157" s="168"/>
      <c r="L157" s="164"/>
      <c r="M157" s="169"/>
      <c r="N157" s="170"/>
      <c r="O157" s="170"/>
      <c r="P157" s="170"/>
      <c r="Q157" s="170"/>
      <c r="R157" s="170"/>
      <c r="S157" s="170"/>
      <c r="T157" s="171"/>
      <c r="AT157" s="166" t="s">
        <v>182</v>
      </c>
      <c r="AU157" s="166" t="s">
        <v>84</v>
      </c>
      <c r="AV157" s="13" t="s">
        <v>79</v>
      </c>
      <c r="AW157" s="13" t="s">
        <v>28</v>
      </c>
      <c r="AX157" s="13" t="s">
        <v>72</v>
      </c>
      <c r="AY157" s="166" t="s">
        <v>166</v>
      </c>
    </row>
    <row r="158" spans="1:65" s="14" customFormat="1">
      <c r="B158" s="172"/>
      <c r="D158" s="165" t="s">
        <v>182</v>
      </c>
      <c r="E158" s="173" t="s">
        <v>1</v>
      </c>
      <c r="F158" s="174" t="s">
        <v>522</v>
      </c>
      <c r="H158" s="175">
        <v>8.9930000000000003</v>
      </c>
      <c r="I158" s="176"/>
      <c r="L158" s="172"/>
      <c r="M158" s="177"/>
      <c r="N158" s="178"/>
      <c r="O158" s="178"/>
      <c r="P158" s="178"/>
      <c r="Q158" s="178"/>
      <c r="R158" s="178"/>
      <c r="S158" s="178"/>
      <c r="T158" s="179"/>
      <c r="AT158" s="173" t="s">
        <v>182</v>
      </c>
      <c r="AU158" s="173" t="s">
        <v>84</v>
      </c>
      <c r="AV158" s="14" t="s">
        <v>84</v>
      </c>
      <c r="AW158" s="14" t="s">
        <v>28</v>
      </c>
      <c r="AX158" s="14" t="s">
        <v>72</v>
      </c>
      <c r="AY158" s="173" t="s">
        <v>166</v>
      </c>
    </row>
    <row r="159" spans="1:65" s="13" customFormat="1">
      <c r="B159" s="164"/>
      <c r="D159" s="165" t="s">
        <v>182</v>
      </c>
      <c r="E159" s="166" t="s">
        <v>1</v>
      </c>
      <c r="F159" s="167" t="s">
        <v>541</v>
      </c>
      <c r="H159" s="166" t="s">
        <v>1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1"/>
      <c r="AT159" s="166" t="s">
        <v>182</v>
      </c>
      <c r="AU159" s="166" t="s">
        <v>84</v>
      </c>
      <c r="AV159" s="13" t="s">
        <v>79</v>
      </c>
      <c r="AW159" s="13" t="s">
        <v>28</v>
      </c>
      <c r="AX159" s="13" t="s">
        <v>72</v>
      </c>
      <c r="AY159" s="166" t="s">
        <v>166</v>
      </c>
    </row>
    <row r="160" spans="1:65" s="14" customFormat="1">
      <c r="B160" s="172"/>
      <c r="D160" s="165" t="s">
        <v>182</v>
      </c>
      <c r="E160" s="173" t="s">
        <v>1</v>
      </c>
      <c r="F160" s="174" t="s">
        <v>542</v>
      </c>
      <c r="H160" s="175">
        <v>14.858000000000001</v>
      </c>
      <c r="I160" s="176"/>
      <c r="L160" s="172"/>
      <c r="M160" s="177"/>
      <c r="N160" s="178"/>
      <c r="O160" s="178"/>
      <c r="P160" s="178"/>
      <c r="Q160" s="178"/>
      <c r="R160" s="178"/>
      <c r="S160" s="178"/>
      <c r="T160" s="179"/>
      <c r="AT160" s="173" t="s">
        <v>182</v>
      </c>
      <c r="AU160" s="173" t="s">
        <v>84</v>
      </c>
      <c r="AV160" s="14" t="s">
        <v>84</v>
      </c>
      <c r="AW160" s="14" t="s">
        <v>28</v>
      </c>
      <c r="AX160" s="14" t="s">
        <v>72</v>
      </c>
      <c r="AY160" s="173" t="s">
        <v>166</v>
      </c>
    </row>
    <row r="161" spans="1:65" s="15" customFormat="1">
      <c r="B161" s="180"/>
      <c r="D161" s="165" t="s">
        <v>182</v>
      </c>
      <c r="E161" s="181" t="s">
        <v>1</v>
      </c>
      <c r="F161" s="182" t="s">
        <v>187</v>
      </c>
      <c r="H161" s="183">
        <v>23.850999999999999</v>
      </c>
      <c r="I161" s="184"/>
      <c r="L161" s="180"/>
      <c r="M161" s="185"/>
      <c r="N161" s="186"/>
      <c r="O161" s="186"/>
      <c r="P161" s="186"/>
      <c r="Q161" s="186"/>
      <c r="R161" s="186"/>
      <c r="S161" s="186"/>
      <c r="T161" s="187"/>
      <c r="AT161" s="181" t="s">
        <v>182</v>
      </c>
      <c r="AU161" s="181" t="s">
        <v>84</v>
      </c>
      <c r="AV161" s="15" t="s">
        <v>173</v>
      </c>
      <c r="AW161" s="15" t="s">
        <v>28</v>
      </c>
      <c r="AX161" s="15" t="s">
        <v>79</v>
      </c>
      <c r="AY161" s="181" t="s">
        <v>166</v>
      </c>
    </row>
    <row r="162" spans="1:65" s="12" customFormat="1" ht="22.9" customHeight="1">
      <c r="B162" s="136"/>
      <c r="D162" s="137" t="s">
        <v>71</v>
      </c>
      <c r="E162" s="147" t="s">
        <v>167</v>
      </c>
      <c r="F162" s="147" t="s">
        <v>168</v>
      </c>
      <c r="I162" s="139"/>
      <c r="J162" s="148">
        <f>BK162</f>
        <v>0</v>
      </c>
      <c r="L162" s="136"/>
      <c r="M162" s="141"/>
      <c r="N162" s="142"/>
      <c r="O162" s="142"/>
      <c r="P162" s="143">
        <f>SUM(P163:P176)</f>
        <v>0</v>
      </c>
      <c r="Q162" s="142"/>
      <c r="R162" s="143">
        <f>SUM(R163:R176)</f>
        <v>2.8997720000000005E-2</v>
      </c>
      <c r="S162" s="142"/>
      <c r="T162" s="144">
        <f>SUM(T163:T176)</f>
        <v>0</v>
      </c>
      <c r="AR162" s="137" t="s">
        <v>79</v>
      </c>
      <c r="AT162" s="145" t="s">
        <v>71</v>
      </c>
      <c r="AU162" s="145" t="s">
        <v>79</v>
      </c>
      <c r="AY162" s="137" t="s">
        <v>166</v>
      </c>
      <c r="BK162" s="146">
        <f>SUM(BK163:BK176)</f>
        <v>0</v>
      </c>
    </row>
    <row r="163" spans="1:65" s="2" customFormat="1" ht="21.75" customHeight="1">
      <c r="A163" s="32"/>
      <c r="B163" s="149"/>
      <c r="C163" s="150" t="s">
        <v>211</v>
      </c>
      <c r="D163" s="150" t="s">
        <v>169</v>
      </c>
      <c r="E163" s="151" t="s">
        <v>543</v>
      </c>
      <c r="F163" s="152" t="s">
        <v>544</v>
      </c>
      <c r="G163" s="153" t="s">
        <v>172</v>
      </c>
      <c r="H163" s="154">
        <v>142.06299999999999</v>
      </c>
      <c r="I163" s="155"/>
      <c r="J163" s="156">
        <f>ROUND(I163*H163,2)</f>
        <v>0</v>
      </c>
      <c r="K163" s="157"/>
      <c r="L163" s="33"/>
      <c r="M163" s="158" t="s">
        <v>1</v>
      </c>
      <c r="N163" s="159" t="s">
        <v>38</v>
      </c>
      <c r="O163" s="58"/>
      <c r="P163" s="160">
        <f>O163*H163</f>
        <v>0</v>
      </c>
      <c r="Q163" s="160">
        <v>4.0000000000000003E-5</v>
      </c>
      <c r="R163" s="160">
        <f>Q163*H163</f>
        <v>5.6825199999999999E-3</v>
      </c>
      <c r="S163" s="160">
        <v>0</v>
      </c>
      <c r="T163" s="161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173</v>
      </c>
      <c r="AT163" s="162" t="s">
        <v>169</v>
      </c>
      <c r="AU163" s="162" t="s">
        <v>84</v>
      </c>
      <c r="AY163" s="17" t="s">
        <v>166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7" t="s">
        <v>84</v>
      </c>
      <c r="BK163" s="163">
        <f>ROUND(I163*H163,2)</f>
        <v>0</v>
      </c>
      <c r="BL163" s="17" t="s">
        <v>173</v>
      </c>
      <c r="BM163" s="162" t="s">
        <v>545</v>
      </c>
    </row>
    <row r="164" spans="1:65" s="13" customFormat="1">
      <c r="B164" s="164"/>
      <c r="D164" s="165" t="s">
        <v>182</v>
      </c>
      <c r="E164" s="166" t="s">
        <v>1</v>
      </c>
      <c r="F164" s="167" t="s">
        <v>519</v>
      </c>
      <c r="H164" s="166" t="s">
        <v>1</v>
      </c>
      <c r="I164" s="168"/>
      <c r="L164" s="164"/>
      <c r="M164" s="169"/>
      <c r="N164" s="170"/>
      <c r="O164" s="170"/>
      <c r="P164" s="170"/>
      <c r="Q164" s="170"/>
      <c r="R164" s="170"/>
      <c r="S164" s="170"/>
      <c r="T164" s="171"/>
      <c r="AT164" s="166" t="s">
        <v>182</v>
      </c>
      <c r="AU164" s="166" t="s">
        <v>84</v>
      </c>
      <c r="AV164" s="13" t="s">
        <v>79</v>
      </c>
      <c r="AW164" s="13" t="s">
        <v>28</v>
      </c>
      <c r="AX164" s="13" t="s">
        <v>72</v>
      </c>
      <c r="AY164" s="166" t="s">
        <v>166</v>
      </c>
    </row>
    <row r="165" spans="1:65" s="14" customFormat="1">
      <c r="B165" s="172"/>
      <c r="D165" s="165" t="s">
        <v>182</v>
      </c>
      <c r="E165" s="173" t="s">
        <v>1</v>
      </c>
      <c r="F165" s="174" t="s">
        <v>520</v>
      </c>
      <c r="H165" s="175">
        <v>118.212</v>
      </c>
      <c r="I165" s="176"/>
      <c r="L165" s="172"/>
      <c r="M165" s="177"/>
      <c r="N165" s="178"/>
      <c r="O165" s="178"/>
      <c r="P165" s="178"/>
      <c r="Q165" s="178"/>
      <c r="R165" s="178"/>
      <c r="S165" s="178"/>
      <c r="T165" s="179"/>
      <c r="AT165" s="173" t="s">
        <v>182</v>
      </c>
      <c r="AU165" s="173" t="s">
        <v>84</v>
      </c>
      <c r="AV165" s="14" t="s">
        <v>84</v>
      </c>
      <c r="AW165" s="14" t="s">
        <v>28</v>
      </c>
      <c r="AX165" s="14" t="s">
        <v>72</v>
      </c>
      <c r="AY165" s="173" t="s">
        <v>166</v>
      </c>
    </row>
    <row r="166" spans="1:65" s="13" customFormat="1">
      <c r="B166" s="164"/>
      <c r="D166" s="165" t="s">
        <v>182</v>
      </c>
      <c r="E166" s="166" t="s">
        <v>1</v>
      </c>
      <c r="F166" s="167" t="s">
        <v>521</v>
      </c>
      <c r="H166" s="166" t="s">
        <v>1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6" t="s">
        <v>182</v>
      </c>
      <c r="AU166" s="166" t="s">
        <v>84</v>
      </c>
      <c r="AV166" s="13" t="s">
        <v>79</v>
      </c>
      <c r="AW166" s="13" t="s">
        <v>28</v>
      </c>
      <c r="AX166" s="13" t="s">
        <v>72</v>
      </c>
      <c r="AY166" s="166" t="s">
        <v>166</v>
      </c>
    </row>
    <row r="167" spans="1:65" s="14" customFormat="1">
      <c r="B167" s="172"/>
      <c r="D167" s="165" t="s">
        <v>182</v>
      </c>
      <c r="E167" s="173" t="s">
        <v>1</v>
      </c>
      <c r="F167" s="174" t="s">
        <v>522</v>
      </c>
      <c r="H167" s="175">
        <v>8.9930000000000003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182</v>
      </c>
      <c r="AU167" s="173" t="s">
        <v>84</v>
      </c>
      <c r="AV167" s="14" t="s">
        <v>84</v>
      </c>
      <c r="AW167" s="14" t="s">
        <v>28</v>
      </c>
      <c r="AX167" s="14" t="s">
        <v>72</v>
      </c>
      <c r="AY167" s="173" t="s">
        <v>166</v>
      </c>
    </row>
    <row r="168" spans="1:65" s="13" customFormat="1">
      <c r="B168" s="164"/>
      <c r="D168" s="165" t="s">
        <v>182</v>
      </c>
      <c r="E168" s="166" t="s">
        <v>1</v>
      </c>
      <c r="F168" s="167" t="s">
        <v>541</v>
      </c>
      <c r="H168" s="166" t="s">
        <v>1</v>
      </c>
      <c r="I168" s="168"/>
      <c r="L168" s="164"/>
      <c r="M168" s="169"/>
      <c r="N168" s="170"/>
      <c r="O168" s="170"/>
      <c r="P168" s="170"/>
      <c r="Q168" s="170"/>
      <c r="R168" s="170"/>
      <c r="S168" s="170"/>
      <c r="T168" s="171"/>
      <c r="AT168" s="166" t="s">
        <v>182</v>
      </c>
      <c r="AU168" s="166" t="s">
        <v>84</v>
      </c>
      <c r="AV168" s="13" t="s">
        <v>79</v>
      </c>
      <c r="AW168" s="13" t="s">
        <v>28</v>
      </c>
      <c r="AX168" s="13" t="s">
        <v>72</v>
      </c>
      <c r="AY168" s="166" t="s">
        <v>166</v>
      </c>
    </row>
    <row r="169" spans="1:65" s="14" customFormat="1">
      <c r="B169" s="172"/>
      <c r="D169" s="165" t="s">
        <v>182</v>
      </c>
      <c r="E169" s="173" t="s">
        <v>1</v>
      </c>
      <c r="F169" s="174" t="s">
        <v>542</v>
      </c>
      <c r="H169" s="175">
        <v>14.858000000000001</v>
      </c>
      <c r="I169" s="176"/>
      <c r="L169" s="172"/>
      <c r="M169" s="177"/>
      <c r="N169" s="178"/>
      <c r="O169" s="178"/>
      <c r="P169" s="178"/>
      <c r="Q169" s="178"/>
      <c r="R169" s="178"/>
      <c r="S169" s="178"/>
      <c r="T169" s="179"/>
      <c r="AT169" s="173" t="s">
        <v>182</v>
      </c>
      <c r="AU169" s="173" t="s">
        <v>84</v>
      </c>
      <c r="AV169" s="14" t="s">
        <v>84</v>
      </c>
      <c r="AW169" s="14" t="s">
        <v>28</v>
      </c>
      <c r="AX169" s="14" t="s">
        <v>72</v>
      </c>
      <c r="AY169" s="173" t="s">
        <v>166</v>
      </c>
    </row>
    <row r="170" spans="1:65" s="15" customFormat="1">
      <c r="B170" s="180"/>
      <c r="D170" s="165" t="s">
        <v>182</v>
      </c>
      <c r="E170" s="181" t="s">
        <v>1</v>
      </c>
      <c r="F170" s="182" t="s">
        <v>187</v>
      </c>
      <c r="H170" s="183">
        <v>142.06299999999999</v>
      </c>
      <c r="I170" s="184"/>
      <c r="L170" s="180"/>
      <c r="M170" s="185"/>
      <c r="N170" s="186"/>
      <c r="O170" s="186"/>
      <c r="P170" s="186"/>
      <c r="Q170" s="186"/>
      <c r="R170" s="186"/>
      <c r="S170" s="186"/>
      <c r="T170" s="187"/>
      <c r="AT170" s="181" t="s">
        <v>182</v>
      </c>
      <c r="AU170" s="181" t="s">
        <v>84</v>
      </c>
      <c r="AV170" s="15" t="s">
        <v>173</v>
      </c>
      <c r="AW170" s="15" t="s">
        <v>28</v>
      </c>
      <c r="AX170" s="15" t="s">
        <v>79</v>
      </c>
      <c r="AY170" s="181" t="s">
        <v>166</v>
      </c>
    </row>
    <row r="171" spans="1:65" s="2" customFormat="1" ht="16.5" customHeight="1">
      <c r="A171" s="32"/>
      <c r="B171" s="149"/>
      <c r="C171" s="150" t="s">
        <v>279</v>
      </c>
      <c r="D171" s="150" t="s">
        <v>169</v>
      </c>
      <c r="E171" s="151" t="s">
        <v>546</v>
      </c>
      <c r="F171" s="152" t="s">
        <v>547</v>
      </c>
      <c r="G171" s="153" t="s">
        <v>238</v>
      </c>
      <c r="H171" s="154">
        <v>25.53</v>
      </c>
      <c r="I171" s="155"/>
      <c r="J171" s="156">
        <f>ROUND(I171*H171,2)</f>
        <v>0</v>
      </c>
      <c r="K171" s="157"/>
      <c r="L171" s="33"/>
      <c r="M171" s="158" t="s">
        <v>1</v>
      </c>
      <c r="N171" s="159" t="s">
        <v>38</v>
      </c>
      <c r="O171" s="58"/>
      <c r="P171" s="160">
        <f>O171*H171</f>
        <v>0</v>
      </c>
      <c r="Q171" s="160">
        <v>4.6000000000000001E-4</v>
      </c>
      <c r="R171" s="160">
        <f>Q171*H171</f>
        <v>1.17438E-2</v>
      </c>
      <c r="S171" s="160">
        <v>0</v>
      </c>
      <c r="T171" s="161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173</v>
      </c>
      <c r="AT171" s="162" t="s">
        <v>169</v>
      </c>
      <c r="AU171" s="162" t="s">
        <v>84</v>
      </c>
      <c r="AY171" s="17" t="s">
        <v>166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7" t="s">
        <v>84</v>
      </c>
      <c r="BK171" s="163">
        <f>ROUND(I171*H171,2)</f>
        <v>0</v>
      </c>
      <c r="BL171" s="17" t="s">
        <v>173</v>
      </c>
      <c r="BM171" s="162" t="s">
        <v>548</v>
      </c>
    </row>
    <row r="172" spans="1:65" s="2" customFormat="1" ht="16.5" customHeight="1">
      <c r="A172" s="32"/>
      <c r="B172" s="149"/>
      <c r="C172" s="150" t="s">
        <v>258</v>
      </c>
      <c r="D172" s="150" t="s">
        <v>169</v>
      </c>
      <c r="E172" s="151" t="s">
        <v>549</v>
      </c>
      <c r="F172" s="152" t="s">
        <v>550</v>
      </c>
      <c r="G172" s="153" t="s">
        <v>238</v>
      </c>
      <c r="H172" s="154">
        <v>32.47</v>
      </c>
      <c r="I172" s="155"/>
      <c r="J172" s="156">
        <f>ROUND(I172*H172,2)</f>
        <v>0</v>
      </c>
      <c r="K172" s="157"/>
      <c r="L172" s="33"/>
      <c r="M172" s="158" t="s">
        <v>1</v>
      </c>
      <c r="N172" s="159" t="s">
        <v>38</v>
      </c>
      <c r="O172" s="58"/>
      <c r="P172" s="160">
        <f>O172*H172</f>
        <v>0</v>
      </c>
      <c r="Q172" s="160">
        <v>2.3000000000000001E-4</v>
      </c>
      <c r="R172" s="160">
        <f>Q172*H172</f>
        <v>7.4681000000000001E-3</v>
      </c>
      <c r="S172" s="160">
        <v>0</v>
      </c>
      <c r="T172" s="161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173</v>
      </c>
      <c r="AT172" s="162" t="s">
        <v>169</v>
      </c>
      <c r="AU172" s="162" t="s">
        <v>84</v>
      </c>
      <c r="AY172" s="17" t="s">
        <v>166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7" t="s">
        <v>84</v>
      </c>
      <c r="BK172" s="163">
        <f>ROUND(I172*H172,2)</f>
        <v>0</v>
      </c>
      <c r="BL172" s="17" t="s">
        <v>173</v>
      </c>
      <c r="BM172" s="162" t="s">
        <v>551</v>
      </c>
    </row>
    <row r="173" spans="1:65" s="2" customFormat="1" ht="16.5" customHeight="1">
      <c r="A173" s="32"/>
      <c r="B173" s="149"/>
      <c r="C173" s="150" t="s">
        <v>265</v>
      </c>
      <c r="D173" s="150" t="s">
        <v>169</v>
      </c>
      <c r="E173" s="151" t="s">
        <v>552</v>
      </c>
      <c r="F173" s="152" t="s">
        <v>553</v>
      </c>
      <c r="G173" s="153" t="s">
        <v>238</v>
      </c>
      <c r="H173" s="154">
        <v>17.03</v>
      </c>
      <c r="I173" s="155"/>
      <c r="J173" s="156">
        <f>ROUND(I173*H173,2)</f>
        <v>0</v>
      </c>
      <c r="K173" s="157"/>
      <c r="L173" s="33"/>
      <c r="M173" s="158" t="s">
        <v>1</v>
      </c>
      <c r="N173" s="159" t="s">
        <v>38</v>
      </c>
      <c r="O173" s="58"/>
      <c r="P173" s="160">
        <f>O173*H173</f>
        <v>0</v>
      </c>
      <c r="Q173" s="160">
        <v>6.9999999999999994E-5</v>
      </c>
      <c r="R173" s="160">
        <f>Q173*H173</f>
        <v>1.1921E-3</v>
      </c>
      <c r="S173" s="160">
        <v>0</v>
      </c>
      <c r="T173" s="161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173</v>
      </c>
      <c r="AT173" s="162" t="s">
        <v>169</v>
      </c>
      <c r="AU173" s="162" t="s">
        <v>84</v>
      </c>
      <c r="AY173" s="17" t="s">
        <v>166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7" t="s">
        <v>84</v>
      </c>
      <c r="BK173" s="163">
        <f>ROUND(I173*H173,2)</f>
        <v>0</v>
      </c>
      <c r="BL173" s="17" t="s">
        <v>173</v>
      </c>
      <c r="BM173" s="162" t="s">
        <v>554</v>
      </c>
    </row>
    <row r="174" spans="1:65" s="2" customFormat="1" ht="16.5" customHeight="1">
      <c r="A174" s="32"/>
      <c r="B174" s="149"/>
      <c r="C174" s="150" t="s">
        <v>271</v>
      </c>
      <c r="D174" s="150" t="s">
        <v>169</v>
      </c>
      <c r="E174" s="151" t="s">
        <v>555</v>
      </c>
      <c r="F174" s="152" t="s">
        <v>556</v>
      </c>
      <c r="G174" s="153" t="s">
        <v>238</v>
      </c>
      <c r="H174" s="154">
        <v>3.46</v>
      </c>
      <c r="I174" s="155"/>
      <c r="J174" s="156">
        <f>ROUND(I174*H174,2)</f>
        <v>0</v>
      </c>
      <c r="K174" s="157"/>
      <c r="L174" s="33"/>
      <c r="M174" s="158" t="s">
        <v>1</v>
      </c>
      <c r="N174" s="159" t="s">
        <v>38</v>
      </c>
      <c r="O174" s="58"/>
      <c r="P174" s="160">
        <f>O174*H174</f>
        <v>0</v>
      </c>
      <c r="Q174" s="160">
        <v>1.6000000000000001E-4</v>
      </c>
      <c r="R174" s="160">
        <f>Q174*H174</f>
        <v>5.5360000000000001E-4</v>
      </c>
      <c r="S174" s="160">
        <v>0</v>
      </c>
      <c r="T174" s="16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173</v>
      </c>
      <c r="AT174" s="162" t="s">
        <v>169</v>
      </c>
      <c r="AU174" s="162" t="s">
        <v>84</v>
      </c>
      <c r="AY174" s="17" t="s">
        <v>166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7" t="s">
        <v>84</v>
      </c>
      <c r="BK174" s="163">
        <f>ROUND(I174*H174,2)</f>
        <v>0</v>
      </c>
      <c r="BL174" s="17" t="s">
        <v>173</v>
      </c>
      <c r="BM174" s="162" t="s">
        <v>557</v>
      </c>
    </row>
    <row r="175" spans="1:65" s="2" customFormat="1" ht="16.5" customHeight="1">
      <c r="A175" s="32"/>
      <c r="B175" s="149"/>
      <c r="C175" s="150" t="s">
        <v>7</v>
      </c>
      <c r="D175" s="150" t="s">
        <v>169</v>
      </c>
      <c r="E175" s="151" t="s">
        <v>558</v>
      </c>
      <c r="F175" s="152" t="s">
        <v>559</v>
      </c>
      <c r="G175" s="153" t="s">
        <v>238</v>
      </c>
      <c r="H175" s="154">
        <v>33.68</v>
      </c>
      <c r="I175" s="155"/>
      <c r="J175" s="156">
        <f>ROUND(I175*H175,2)</f>
        <v>0</v>
      </c>
      <c r="K175" s="157"/>
      <c r="L175" s="33"/>
      <c r="M175" s="158" t="s">
        <v>1</v>
      </c>
      <c r="N175" s="159" t="s">
        <v>38</v>
      </c>
      <c r="O175" s="58"/>
      <c r="P175" s="160">
        <f>O175*H175</f>
        <v>0</v>
      </c>
      <c r="Q175" s="160">
        <v>6.9999999999999994E-5</v>
      </c>
      <c r="R175" s="160">
        <f>Q175*H175</f>
        <v>2.3575999999999996E-3</v>
      </c>
      <c r="S175" s="160">
        <v>0</v>
      </c>
      <c r="T175" s="161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173</v>
      </c>
      <c r="AT175" s="162" t="s">
        <v>169</v>
      </c>
      <c r="AU175" s="162" t="s">
        <v>84</v>
      </c>
      <c r="AY175" s="17" t="s">
        <v>166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7" t="s">
        <v>84</v>
      </c>
      <c r="BK175" s="163">
        <f>ROUND(I175*H175,2)</f>
        <v>0</v>
      </c>
      <c r="BL175" s="17" t="s">
        <v>173</v>
      </c>
      <c r="BM175" s="162" t="s">
        <v>560</v>
      </c>
    </row>
    <row r="176" spans="1:65" s="14" customFormat="1">
      <c r="B176" s="172"/>
      <c r="D176" s="165" t="s">
        <v>182</v>
      </c>
      <c r="E176" s="173" t="s">
        <v>1</v>
      </c>
      <c r="F176" s="174" t="s">
        <v>561</v>
      </c>
      <c r="H176" s="175">
        <v>33.68</v>
      </c>
      <c r="I176" s="176"/>
      <c r="L176" s="172"/>
      <c r="M176" s="177"/>
      <c r="N176" s="178"/>
      <c r="O176" s="178"/>
      <c r="P176" s="178"/>
      <c r="Q176" s="178"/>
      <c r="R176" s="178"/>
      <c r="S176" s="178"/>
      <c r="T176" s="179"/>
      <c r="AT176" s="173" t="s">
        <v>182</v>
      </c>
      <c r="AU176" s="173" t="s">
        <v>84</v>
      </c>
      <c r="AV176" s="14" t="s">
        <v>84</v>
      </c>
      <c r="AW176" s="14" t="s">
        <v>28</v>
      </c>
      <c r="AX176" s="14" t="s">
        <v>79</v>
      </c>
      <c r="AY176" s="173" t="s">
        <v>166</v>
      </c>
    </row>
    <row r="177" spans="1:65" s="12" customFormat="1" ht="22.9" customHeight="1">
      <c r="B177" s="136"/>
      <c r="D177" s="137" t="s">
        <v>71</v>
      </c>
      <c r="E177" s="147" t="s">
        <v>296</v>
      </c>
      <c r="F177" s="147" t="s">
        <v>297</v>
      </c>
      <c r="I177" s="139"/>
      <c r="J177" s="148">
        <f>BK177</f>
        <v>0</v>
      </c>
      <c r="L177" s="136"/>
      <c r="M177" s="141"/>
      <c r="N177" s="142"/>
      <c r="O177" s="142"/>
      <c r="P177" s="143">
        <f>P178</f>
        <v>0</v>
      </c>
      <c r="Q177" s="142"/>
      <c r="R177" s="143">
        <f>R178</f>
        <v>0</v>
      </c>
      <c r="S177" s="142"/>
      <c r="T177" s="144">
        <f>T178</f>
        <v>0</v>
      </c>
      <c r="AR177" s="137" t="s">
        <v>79</v>
      </c>
      <c r="AT177" s="145" t="s">
        <v>71</v>
      </c>
      <c r="AU177" s="145" t="s">
        <v>79</v>
      </c>
      <c r="AY177" s="137" t="s">
        <v>166</v>
      </c>
      <c r="BK177" s="146">
        <f>BK178</f>
        <v>0</v>
      </c>
    </row>
    <row r="178" spans="1:65" s="2" customFormat="1" ht="21.75" customHeight="1">
      <c r="A178" s="32"/>
      <c r="B178" s="149"/>
      <c r="C178" s="150" t="s">
        <v>167</v>
      </c>
      <c r="D178" s="150" t="s">
        <v>169</v>
      </c>
      <c r="E178" s="151" t="s">
        <v>408</v>
      </c>
      <c r="F178" s="152" t="s">
        <v>409</v>
      </c>
      <c r="G178" s="153" t="s">
        <v>274</v>
      </c>
      <c r="H178" s="154">
        <v>3.9849999999999999</v>
      </c>
      <c r="I178" s="155"/>
      <c r="J178" s="156">
        <f>ROUND(I178*H178,2)</f>
        <v>0</v>
      </c>
      <c r="K178" s="157"/>
      <c r="L178" s="33"/>
      <c r="M178" s="158" t="s">
        <v>1</v>
      </c>
      <c r="N178" s="159" t="s">
        <v>38</v>
      </c>
      <c r="O178" s="58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173</v>
      </c>
      <c r="AT178" s="162" t="s">
        <v>169</v>
      </c>
      <c r="AU178" s="162" t="s">
        <v>84</v>
      </c>
      <c r="AY178" s="17" t="s">
        <v>166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84</v>
      </c>
      <c r="BK178" s="163">
        <f>ROUND(I178*H178,2)</f>
        <v>0</v>
      </c>
      <c r="BL178" s="17" t="s">
        <v>173</v>
      </c>
      <c r="BM178" s="162" t="s">
        <v>562</v>
      </c>
    </row>
    <row r="179" spans="1:65" s="12" customFormat="1" ht="25.9" customHeight="1">
      <c r="B179" s="136"/>
      <c r="D179" s="137" t="s">
        <v>71</v>
      </c>
      <c r="E179" s="138" t="s">
        <v>302</v>
      </c>
      <c r="F179" s="138" t="s">
        <v>303</v>
      </c>
      <c r="I179" s="139"/>
      <c r="J179" s="140">
        <f>BK179</f>
        <v>0</v>
      </c>
      <c r="L179" s="136"/>
      <c r="M179" s="141"/>
      <c r="N179" s="142"/>
      <c r="O179" s="142"/>
      <c r="P179" s="143">
        <f>P180</f>
        <v>0</v>
      </c>
      <c r="Q179" s="142"/>
      <c r="R179" s="143">
        <f>R180</f>
        <v>5.4862640000000004E-2</v>
      </c>
      <c r="S179" s="142"/>
      <c r="T179" s="144">
        <f>T180</f>
        <v>0</v>
      </c>
      <c r="AR179" s="137" t="s">
        <v>84</v>
      </c>
      <c r="AT179" s="145" t="s">
        <v>71</v>
      </c>
      <c r="AU179" s="145" t="s">
        <v>72</v>
      </c>
      <c r="AY179" s="137" t="s">
        <v>166</v>
      </c>
      <c r="BK179" s="146">
        <f>BK180</f>
        <v>0</v>
      </c>
    </row>
    <row r="180" spans="1:65" s="12" customFormat="1" ht="22.9" customHeight="1">
      <c r="B180" s="136"/>
      <c r="D180" s="137" t="s">
        <v>71</v>
      </c>
      <c r="E180" s="147" t="s">
        <v>563</v>
      </c>
      <c r="F180" s="147" t="s">
        <v>564</v>
      </c>
      <c r="I180" s="139"/>
      <c r="J180" s="148">
        <f>BK180</f>
        <v>0</v>
      </c>
      <c r="L180" s="136"/>
      <c r="M180" s="141"/>
      <c r="N180" s="142"/>
      <c r="O180" s="142"/>
      <c r="P180" s="143">
        <f>SUM(P181:P188)</f>
        <v>0</v>
      </c>
      <c r="Q180" s="142"/>
      <c r="R180" s="143">
        <f>SUM(R181:R188)</f>
        <v>5.4862640000000004E-2</v>
      </c>
      <c r="S180" s="142"/>
      <c r="T180" s="144">
        <f>SUM(T181:T188)</f>
        <v>0</v>
      </c>
      <c r="AR180" s="137" t="s">
        <v>84</v>
      </c>
      <c r="AT180" s="145" t="s">
        <v>71</v>
      </c>
      <c r="AU180" s="145" t="s">
        <v>79</v>
      </c>
      <c r="AY180" s="137" t="s">
        <v>166</v>
      </c>
      <c r="BK180" s="146">
        <f>SUM(BK181:BK188)</f>
        <v>0</v>
      </c>
    </row>
    <row r="181" spans="1:65" s="2" customFormat="1" ht="21.75" customHeight="1">
      <c r="A181" s="32"/>
      <c r="B181" s="149"/>
      <c r="C181" s="150" t="s">
        <v>216</v>
      </c>
      <c r="D181" s="150" t="s">
        <v>169</v>
      </c>
      <c r="E181" s="151" t="s">
        <v>565</v>
      </c>
      <c r="F181" s="152" t="s">
        <v>566</v>
      </c>
      <c r="G181" s="153" t="s">
        <v>172</v>
      </c>
      <c r="H181" s="154">
        <v>14.858000000000001</v>
      </c>
      <c r="I181" s="155"/>
      <c r="J181" s="156">
        <f>ROUND(I181*H181,2)</f>
        <v>0</v>
      </c>
      <c r="K181" s="157"/>
      <c r="L181" s="33"/>
      <c r="M181" s="158" t="s">
        <v>1</v>
      </c>
      <c r="N181" s="159" t="s">
        <v>38</v>
      </c>
      <c r="O181" s="58"/>
      <c r="P181" s="160">
        <f>O181*H181</f>
        <v>0</v>
      </c>
      <c r="Q181" s="160">
        <v>8.0000000000000007E-5</v>
      </c>
      <c r="R181" s="160">
        <f>Q181*H181</f>
        <v>1.1886400000000001E-3</v>
      </c>
      <c r="S181" s="160">
        <v>0</v>
      </c>
      <c r="T181" s="161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2" t="s">
        <v>253</v>
      </c>
      <c r="AT181" s="162" t="s">
        <v>169</v>
      </c>
      <c r="AU181" s="162" t="s">
        <v>84</v>
      </c>
      <c r="AY181" s="17" t="s">
        <v>166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7" t="s">
        <v>84</v>
      </c>
      <c r="BK181" s="163">
        <f>ROUND(I181*H181,2)</f>
        <v>0</v>
      </c>
      <c r="BL181" s="17" t="s">
        <v>253</v>
      </c>
      <c r="BM181" s="162" t="s">
        <v>567</v>
      </c>
    </row>
    <row r="182" spans="1:65" s="13" customFormat="1">
      <c r="B182" s="164"/>
      <c r="D182" s="165" t="s">
        <v>182</v>
      </c>
      <c r="E182" s="166" t="s">
        <v>1</v>
      </c>
      <c r="F182" s="167" t="s">
        <v>541</v>
      </c>
      <c r="H182" s="166" t="s">
        <v>1</v>
      </c>
      <c r="I182" s="168"/>
      <c r="L182" s="164"/>
      <c r="M182" s="169"/>
      <c r="N182" s="170"/>
      <c r="O182" s="170"/>
      <c r="P182" s="170"/>
      <c r="Q182" s="170"/>
      <c r="R182" s="170"/>
      <c r="S182" s="170"/>
      <c r="T182" s="171"/>
      <c r="AT182" s="166" t="s">
        <v>182</v>
      </c>
      <c r="AU182" s="166" t="s">
        <v>84</v>
      </c>
      <c r="AV182" s="13" t="s">
        <v>79</v>
      </c>
      <c r="AW182" s="13" t="s">
        <v>28</v>
      </c>
      <c r="AX182" s="13" t="s">
        <v>72</v>
      </c>
      <c r="AY182" s="166" t="s">
        <v>166</v>
      </c>
    </row>
    <row r="183" spans="1:65" s="14" customFormat="1">
      <c r="B183" s="172"/>
      <c r="D183" s="165" t="s">
        <v>182</v>
      </c>
      <c r="E183" s="173" t="s">
        <v>1</v>
      </c>
      <c r="F183" s="174" t="s">
        <v>542</v>
      </c>
      <c r="H183" s="175">
        <v>14.858000000000001</v>
      </c>
      <c r="I183" s="176"/>
      <c r="L183" s="172"/>
      <c r="M183" s="177"/>
      <c r="N183" s="178"/>
      <c r="O183" s="178"/>
      <c r="P183" s="178"/>
      <c r="Q183" s="178"/>
      <c r="R183" s="178"/>
      <c r="S183" s="178"/>
      <c r="T183" s="179"/>
      <c r="AT183" s="173" t="s">
        <v>182</v>
      </c>
      <c r="AU183" s="173" t="s">
        <v>84</v>
      </c>
      <c r="AV183" s="14" t="s">
        <v>84</v>
      </c>
      <c r="AW183" s="14" t="s">
        <v>28</v>
      </c>
      <c r="AX183" s="14" t="s">
        <v>79</v>
      </c>
      <c r="AY183" s="173" t="s">
        <v>166</v>
      </c>
    </row>
    <row r="184" spans="1:65" s="2" customFormat="1" ht="33" customHeight="1">
      <c r="A184" s="32"/>
      <c r="B184" s="149"/>
      <c r="C184" s="191" t="s">
        <v>225</v>
      </c>
      <c r="D184" s="191" t="s">
        <v>463</v>
      </c>
      <c r="E184" s="192" t="s">
        <v>568</v>
      </c>
      <c r="F184" s="193" t="s">
        <v>569</v>
      </c>
      <c r="G184" s="194" t="s">
        <v>172</v>
      </c>
      <c r="H184" s="195">
        <v>17.087</v>
      </c>
      <c r="I184" s="196"/>
      <c r="J184" s="197">
        <f>ROUND(I184*H184,2)</f>
        <v>0</v>
      </c>
      <c r="K184" s="198"/>
      <c r="L184" s="199"/>
      <c r="M184" s="200" t="s">
        <v>1</v>
      </c>
      <c r="N184" s="201" t="s">
        <v>38</v>
      </c>
      <c r="O184" s="58"/>
      <c r="P184" s="160">
        <f>O184*H184</f>
        <v>0</v>
      </c>
      <c r="Q184" s="160">
        <v>2E-3</v>
      </c>
      <c r="R184" s="160">
        <f>Q184*H184</f>
        <v>3.4174000000000003E-2</v>
      </c>
      <c r="S184" s="160">
        <v>0</v>
      </c>
      <c r="T184" s="161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339</v>
      </c>
      <c r="AT184" s="162" t="s">
        <v>463</v>
      </c>
      <c r="AU184" s="162" t="s">
        <v>84</v>
      </c>
      <c r="AY184" s="17" t="s">
        <v>166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7" t="s">
        <v>84</v>
      </c>
      <c r="BK184" s="163">
        <f>ROUND(I184*H184,2)</f>
        <v>0</v>
      </c>
      <c r="BL184" s="17" t="s">
        <v>253</v>
      </c>
      <c r="BM184" s="162" t="s">
        <v>570</v>
      </c>
    </row>
    <row r="185" spans="1:65" s="14" customFormat="1">
      <c r="B185" s="172"/>
      <c r="D185" s="165" t="s">
        <v>182</v>
      </c>
      <c r="F185" s="174" t="s">
        <v>571</v>
      </c>
      <c r="H185" s="175">
        <v>17.087</v>
      </c>
      <c r="I185" s="176"/>
      <c r="L185" s="172"/>
      <c r="M185" s="177"/>
      <c r="N185" s="178"/>
      <c r="O185" s="178"/>
      <c r="P185" s="178"/>
      <c r="Q185" s="178"/>
      <c r="R185" s="178"/>
      <c r="S185" s="178"/>
      <c r="T185" s="179"/>
      <c r="AT185" s="173" t="s">
        <v>182</v>
      </c>
      <c r="AU185" s="173" t="s">
        <v>84</v>
      </c>
      <c r="AV185" s="14" t="s">
        <v>84</v>
      </c>
      <c r="AW185" s="14" t="s">
        <v>3</v>
      </c>
      <c r="AX185" s="14" t="s">
        <v>79</v>
      </c>
      <c r="AY185" s="173" t="s">
        <v>166</v>
      </c>
    </row>
    <row r="186" spans="1:65" s="2" customFormat="1" ht="16.5" customHeight="1">
      <c r="A186" s="32"/>
      <c r="B186" s="149"/>
      <c r="C186" s="191" t="s">
        <v>230</v>
      </c>
      <c r="D186" s="191" t="s">
        <v>463</v>
      </c>
      <c r="E186" s="192" t="s">
        <v>572</v>
      </c>
      <c r="F186" s="193" t="s">
        <v>573</v>
      </c>
      <c r="G186" s="194" t="s">
        <v>203</v>
      </c>
      <c r="H186" s="195">
        <v>13</v>
      </c>
      <c r="I186" s="196"/>
      <c r="J186" s="197">
        <f>ROUND(I186*H186,2)</f>
        <v>0</v>
      </c>
      <c r="K186" s="198"/>
      <c r="L186" s="199"/>
      <c r="M186" s="200" t="s">
        <v>1</v>
      </c>
      <c r="N186" s="201" t="s">
        <v>38</v>
      </c>
      <c r="O186" s="58"/>
      <c r="P186" s="160">
        <f>O186*H186</f>
        <v>0</v>
      </c>
      <c r="Q186" s="160">
        <v>1.5E-3</v>
      </c>
      <c r="R186" s="160">
        <f>Q186*H186</f>
        <v>1.95E-2</v>
      </c>
      <c r="S186" s="160">
        <v>0</v>
      </c>
      <c r="T186" s="161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2" t="s">
        <v>339</v>
      </c>
      <c r="AT186" s="162" t="s">
        <v>463</v>
      </c>
      <c r="AU186" s="162" t="s">
        <v>84</v>
      </c>
      <c r="AY186" s="17" t="s">
        <v>166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7" t="s">
        <v>84</v>
      </c>
      <c r="BK186" s="163">
        <f>ROUND(I186*H186,2)</f>
        <v>0</v>
      </c>
      <c r="BL186" s="17" t="s">
        <v>253</v>
      </c>
      <c r="BM186" s="162" t="s">
        <v>574</v>
      </c>
    </row>
    <row r="187" spans="1:65" s="14" customFormat="1">
      <c r="B187" s="172"/>
      <c r="D187" s="165" t="s">
        <v>182</v>
      </c>
      <c r="F187" s="174" t="s">
        <v>575</v>
      </c>
      <c r="H187" s="175">
        <v>13</v>
      </c>
      <c r="I187" s="176"/>
      <c r="L187" s="172"/>
      <c r="M187" s="177"/>
      <c r="N187" s="178"/>
      <c r="O187" s="178"/>
      <c r="P187" s="178"/>
      <c r="Q187" s="178"/>
      <c r="R187" s="178"/>
      <c r="S187" s="178"/>
      <c r="T187" s="179"/>
      <c r="AT187" s="173" t="s">
        <v>182</v>
      </c>
      <c r="AU187" s="173" t="s">
        <v>84</v>
      </c>
      <c r="AV187" s="14" t="s">
        <v>84</v>
      </c>
      <c r="AW187" s="14" t="s">
        <v>3</v>
      </c>
      <c r="AX187" s="14" t="s">
        <v>79</v>
      </c>
      <c r="AY187" s="173" t="s">
        <v>166</v>
      </c>
    </row>
    <row r="188" spans="1:65" s="2" customFormat="1" ht="21.75" customHeight="1">
      <c r="A188" s="32"/>
      <c r="B188" s="149"/>
      <c r="C188" s="150" t="s">
        <v>235</v>
      </c>
      <c r="D188" s="150" t="s">
        <v>169</v>
      </c>
      <c r="E188" s="151" t="s">
        <v>576</v>
      </c>
      <c r="F188" s="152" t="s">
        <v>577</v>
      </c>
      <c r="G188" s="153" t="s">
        <v>274</v>
      </c>
      <c r="H188" s="154">
        <v>5.5E-2</v>
      </c>
      <c r="I188" s="155"/>
      <c r="J188" s="156">
        <f>ROUND(I188*H188,2)</f>
        <v>0</v>
      </c>
      <c r="K188" s="157"/>
      <c r="L188" s="33"/>
      <c r="M188" s="202" t="s">
        <v>1</v>
      </c>
      <c r="N188" s="203" t="s">
        <v>38</v>
      </c>
      <c r="O188" s="204"/>
      <c r="P188" s="205">
        <f>O188*H188</f>
        <v>0</v>
      </c>
      <c r="Q188" s="205">
        <v>0</v>
      </c>
      <c r="R188" s="205">
        <f>Q188*H188</f>
        <v>0</v>
      </c>
      <c r="S188" s="205">
        <v>0</v>
      </c>
      <c r="T188" s="206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253</v>
      </c>
      <c r="AT188" s="162" t="s">
        <v>169</v>
      </c>
      <c r="AU188" s="162" t="s">
        <v>84</v>
      </c>
      <c r="AY188" s="17" t="s">
        <v>166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7" t="s">
        <v>84</v>
      </c>
      <c r="BK188" s="163">
        <f>ROUND(I188*H188,2)</f>
        <v>0</v>
      </c>
      <c r="BL188" s="17" t="s">
        <v>253</v>
      </c>
      <c r="BM188" s="162" t="s">
        <v>578</v>
      </c>
    </row>
    <row r="189" spans="1:65" s="2" customFormat="1" ht="6.95" customHeight="1">
      <c r="A189" s="32"/>
      <c r="B189" s="47"/>
      <c r="C189" s="48"/>
      <c r="D189" s="48"/>
      <c r="E189" s="48"/>
      <c r="F189" s="48"/>
      <c r="G189" s="48"/>
      <c r="H189" s="48"/>
      <c r="I189" s="48"/>
      <c r="J189" s="48"/>
      <c r="K189" s="48"/>
      <c r="L189" s="33"/>
      <c r="M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</sheetData>
  <autoFilter ref="C129:K188" xr:uid="{00000000-0009-0000-0000-000003000000}"/>
  <mergeCells count="15">
    <mergeCell ref="E116:H116"/>
    <mergeCell ref="E120:H120"/>
    <mergeCell ref="E118:H118"/>
    <mergeCell ref="E122:H122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38"/>
  <sheetViews>
    <sheetView showGridLines="0" workbookViewId="0">
      <selection activeCell="F131" sqref="F1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99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579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ROUND(J134,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ROUND((SUM(BE134:BE237)),  2)</f>
        <v>0</v>
      </c>
      <c r="G37" s="32"/>
      <c r="H37" s="32"/>
      <c r="I37" s="105">
        <v>0.2</v>
      </c>
      <c r="J37" s="104">
        <f>ROUND(((SUM(BE134:BE237))*I37),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ROUND((SUM(BF134:BF237)),  2)</f>
        <v>0</v>
      </c>
      <c r="G38" s="32"/>
      <c r="H38" s="32"/>
      <c r="I38" s="105">
        <v>0.2</v>
      </c>
      <c r="J38" s="104">
        <f>ROUND(((SUM(BF134:BF237))*I38),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ROUND((SUM(BG134:BG237)),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ROUND((SUM(BH134:BH237)),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ROUND((SUM(BI134:BI237)),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04 - Strecha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J134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J135</f>
        <v>0</v>
      </c>
      <c r="L101" s="117"/>
    </row>
    <row r="102" spans="1:47" s="10" customFormat="1" ht="19.899999999999999" hidden="1" customHeight="1">
      <c r="B102" s="121"/>
      <c r="D102" s="122" t="s">
        <v>580</v>
      </c>
      <c r="E102" s="123"/>
      <c r="F102" s="123"/>
      <c r="G102" s="123"/>
      <c r="H102" s="123"/>
      <c r="I102" s="123"/>
      <c r="J102" s="124">
        <f>J136</f>
        <v>0</v>
      </c>
      <c r="L102" s="121"/>
    </row>
    <row r="103" spans="1:47" s="10" customFormat="1" ht="19.899999999999999" hidden="1" customHeight="1">
      <c r="B103" s="121"/>
      <c r="D103" s="122" t="s">
        <v>143</v>
      </c>
      <c r="E103" s="123"/>
      <c r="F103" s="123"/>
      <c r="G103" s="123"/>
      <c r="H103" s="123"/>
      <c r="I103" s="123"/>
      <c r="J103" s="124">
        <f>J147</f>
        <v>0</v>
      </c>
      <c r="L103" s="121"/>
    </row>
    <row r="104" spans="1:47" s="10" customFormat="1" ht="19.899999999999999" hidden="1" customHeight="1">
      <c r="B104" s="121"/>
      <c r="D104" s="122" t="s">
        <v>144</v>
      </c>
      <c r="E104" s="123"/>
      <c r="F104" s="123"/>
      <c r="G104" s="123"/>
      <c r="H104" s="123"/>
      <c r="I104" s="123"/>
      <c r="J104" s="124">
        <f>J151</f>
        <v>0</v>
      </c>
      <c r="L104" s="121"/>
    </row>
    <row r="105" spans="1:47" s="9" customFormat="1" ht="24.95" hidden="1" customHeight="1">
      <c r="B105" s="117"/>
      <c r="D105" s="118" t="s">
        <v>145</v>
      </c>
      <c r="E105" s="119"/>
      <c r="F105" s="119"/>
      <c r="G105" s="119"/>
      <c r="H105" s="119"/>
      <c r="I105" s="119"/>
      <c r="J105" s="120">
        <f>J153</f>
        <v>0</v>
      </c>
      <c r="L105" s="117"/>
    </row>
    <row r="106" spans="1:47" s="10" customFormat="1" ht="19.899999999999999" hidden="1" customHeight="1">
      <c r="B106" s="121"/>
      <c r="D106" s="122" t="s">
        <v>581</v>
      </c>
      <c r="E106" s="123"/>
      <c r="F106" s="123"/>
      <c r="G106" s="123"/>
      <c r="H106" s="123"/>
      <c r="I106" s="123"/>
      <c r="J106" s="124">
        <f>J154</f>
        <v>0</v>
      </c>
      <c r="L106" s="121"/>
    </row>
    <row r="107" spans="1:47" s="10" customFormat="1" ht="19.899999999999999" hidden="1" customHeight="1">
      <c r="B107" s="121"/>
      <c r="D107" s="122" t="s">
        <v>582</v>
      </c>
      <c r="E107" s="123"/>
      <c r="F107" s="123"/>
      <c r="G107" s="123"/>
      <c r="H107" s="123"/>
      <c r="I107" s="123"/>
      <c r="J107" s="124">
        <f>J186</f>
        <v>0</v>
      </c>
      <c r="L107" s="121"/>
    </row>
    <row r="108" spans="1:47" s="10" customFormat="1" ht="19.899999999999999" hidden="1" customHeight="1">
      <c r="B108" s="121"/>
      <c r="D108" s="122" t="s">
        <v>148</v>
      </c>
      <c r="E108" s="123"/>
      <c r="F108" s="123"/>
      <c r="G108" s="123"/>
      <c r="H108" s="123"/>
      <c r="I108" s="123"/>
      <c r="J108" s="124">
        <f>J195</f>
        <v>0</v>
      </c>
      <c r="L108" s="121"/>
    </row>
    <row r="109" spans="1:47" s="10" customFormat="1" ht="19.899999999999999" hidden="1" customHeight="1">
      <c r="B109" s="121"/>
      <c r="D109" s="122" t="s">
        <v>150</v>
      </c>
      <c r="E109" s="123"/>
      <c r="F109" s="123"/>
      <c r="G109" s="123"/>
      <c r="H109" s="123"/>
      <c r="I109" s="123"/>
      <c r="J109" s="124">
        <f>J206</f>
        <v>0</v>
      </c>
      <c r="L109" s="121"/>
    </row>
    <row r="110" spans="1:47" s="10" customFormat="1" ht="19.899999999999999" hidden="1" customHeight="1">
      <c r="B110" s="121"/>
      <c r="D110" s="122" t="s">
        <v>382</v>
      </c>
      <c r="E110" s="123"/>
      <c r="F110" s="123"/>
      <c r="G110" s="123"/>
      <c r="H110" s="123"/>
      <c r="I110" s="123"/>
      <c r="J110" s="124">
        <f>J231</f>
        <v>0</v>
      </c>
      <c r="L110" s="121"/>
    </row>
    <row r="111" spans="1:47" s="2" customFormat="1" ht="21.75" hidden="1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6.95" hidden="1" customHeight="1">
      <c r="A112" s="32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hidden="1"/>
    <row r="114" spans="1:31" hidden="1"/>
    <row r="115" spans="1:31" hidden="1"/>
    <row r="116" spans="1:31" s="2" customFormat="1" ht="6.95" customHeight="1">
      <c r="A116" s="32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24.95" customHeight="1">
      <c r="A117" s="32"/>
      <c r="B117" s="33"/>
      <c r="C117" s="21" t="s">
        <v>152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2" customHeight="1">
      <c r="A119" s="32"/>
      <c r="B119" s="33"/>
      <c r="C119" s="27" t="s">
        <v>14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6.5" customHeight="1">
      <c r="A120" s="32"/>
      <c r="B120" s="33"/>
      <c r="C120" s="32"/>
      <c r="D120" s="32"/>
      <c r="E120" s="299" t="str">
        <f>E7</f>
        <v>Džemo  - Komunitná kaviareň</v>
      </c>
      <c r="F120" s="300"/>
      <c r="G120" s="300"/>
      <c r="H120" s="300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1" customFormat="1" ht="12" customHeight="1">
      <c r="B121" s="20"/>
      <c r="C121" s="27" t="s">
        <v>131</v>
      </c>
      <c r="L121" s="20"/>
    </row>
    <row r="122" spans="1:31" s="1" customFormat="1" ht="16.5" customHeight="1">
      <c r="B122" s="20"/>
      <c r="E122" s="299" t="s">
        <v>132</v>
      </c>
      <c r="F122" s="269"/>
      <c r="G122" s="269"/>
      <c r="H122" s="269"/>
      <c r="L122" s="20"/>
    </row>
    <row r="123" spans="1:31" s="1" customFormat="1" ht="12" customHeight="1">
      <c r="B123" s="20"/>
      <c r="C123" s="27" t="s">
        <v>133</v>
      </c>
      <c r="L123" s="20"/>
    </row>
    <row r="124" spans="1:31" s="2" customFormat="1" ht="16.5" customHeight="1">
      <c r="A124" s="32"/>
      <c r="B124" s="33"/>
      <c r="C124" s="32"/>
      <c r="D124" s="32"/>
      <c r="E124" s="301" t="s">
        <v>134</v>
      </c>
      <c r="F124" s="302"/>
      <c r="G124" s="302"/>
      <c r="H124" s="30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135</v>
      </c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6.5" customHeight="1">
      <c r="A126" s="32"/>
      <c r="B126" s="33"/>
      <c r="C126" s="32"/>
      <c r="D126" s="32"/>
      <c r="E126" s="295" t="str">
        <f>E13</f>
        <v>04 - Strecha</v>
      </c>
      <c r="F126" s="302"/>
      <c r="G126" s="302"/>
      <c r="H126" s="30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2" customHeight="1">
      <c r="A128" s="32"/>
      <c r="B128" s="33"/>
      <c r="C128" s="27" t="s">
        <v>18</v>
      </c>
      <c r="D128" s="32"/>
      <c r="E128" s="32"/>
      <c r="F128" s="25" t="str">
        <f>F16</f>
        <v>Košice, Sídlisko KVP</v>
      </c>
      <c r="G128" s="32"/>
      <c r="H128" s="32"/>
      <c r="I128" s="27" t="s">
        <v>20</v>
      </c>
      <c r="J128" s="55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6.95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25.7" customHeight="1">
      <c r="A130" s="32"/>
      <c r="B130" s="33"/>
      <c r="C130" s="27" t="s">
        <v>21</v>
      </c>
      <c r="D130" s="32"/>
      <c r="E130" s="32"/>
      <c r="F130" s="25" t="str">
        <f>E19</f>
        <v>Mestská časť Košice - Sídlisko KVP</v>
      </c>
      <c r="G130" s="32"/>
      <c r="H130" s="32"/>
      <c r="I130" s="27" t="s">
        <v>26</v>
      </c>
      <c r="J130" s="30" t="str">
        <f>E25</f>
        <v>ARZ architektonické štúdio</v>
      </c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25</v>
      </c>
      <c r="D131" s="32"/>
      <c r="E131" s="32"/>
      <c r="F131" s="25"/>
      <c r="G131" s="32"/>
      <c r="H131" s="32"/>
      <c r="I131" s="27" t="s">
        <v>29</v>
      </c>
      <c r="J131" s="30" t="str">
        <f>E28</f>
        <v xml:space="preserve"> 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0.35" customHeight="1">
      <c r="A132" s="32"/>
      <c r="B132" s="33"/>
      <c r="C132" s="32"/>
      <c r="D132" s="32"/>
      <c r="E132" s="32"/>
      <c r="F132" s="32"/>
      <c r="G132" s="32"/>
      <c r="H132" s="32"/>
      <c r="I132" s="32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11" customFormat="1" ht="29.25" customHeight="1">
      <c r="A133" s="125"/>
      <c r="B133" s="126"/>
      <c r="C133" s="127" t="s">
        <v>153</v>
      </c>
      <c r="D133" s="128" t="s">
        <v>57</v>
      </c>
      <c r="E133" s="128" t="s">
        <v>53</v>
      </c>
      <c r="F133" s="128" t="s">
        <v>54</v>
      </c>
      <c r="G133" s="128" t="s">
        <v>154</v>
      </c>
      <c r="H133" s="128" t="s">
        <v>155</v>
      </c>
      <c r="I133" s="128" t="s">
        <v>156</v>
      </c>
      <c r="J133" s="129" t="s">
        <v>139</v>
      </c>
      <c r="K133" s="130" t="s">
        <v>157</v>
      </c>
      <c r="L133" s="131"/>
      <c r="M133" s="62" t="s">
        <v>1</v>
      </c>
      <c r="N133" s="63" t="s">
        <v>36</v>
      </c>
      <c r="O133" s="63" t="s">
        <v>158</v>
      </c>
      <c r="P133" s="63" t="s">
        <v>159</v>
      </c>
      <c r="Q133" s="63" t="s">
        <v>160</v>
      </c>
      <c r="R133" s="63" t="s">
        <v>161</v>
      </c>
      <c r="S133" s="63" t="s">
        <v>162</v>
      </c>
      <c r="T133" s="64" t="s">
        <v>163</v>
      </c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</row>
    <row r="134" spans="1:65" s="2" customFormat="1" ht="22.9" customHeight="1">
      <c r="A134" s="32"/>
      <c r="B134" s="33"/>
      <c r="C134" s="69" t="s">
        <v>140</v>
      </c>
      <c r="D134" s="32"/>
      <c r="E134" s="32"/>
      <c r="F134" s="32"/>
      <c r="G134" s="32"/>
      <c r="H134" s="32"/>
      <c r="I134" s="32"/>
      <c r="J134" s="132">
        <f>BK134</f>
        <v>0</v>
      </c>
      <c r="K134" s="32"/>
      <c r="L134" s="33"/>
      <c r="M134" s="65"/>
      <c r="N134" s="56"/>
      <c r="O134" s="66"/>
      <c r="P134" s="133">
        <f>P135+P153</f>
        <v>0</v>
      </c>
      <c r="Q134" s="66"/>
      <c r="R134" s="133">
        <f>R135+R153</f>
        <v>7.546248738140001</v>
      </c>
      <c r="S134" s="66"/>
      <c r="T134" s="134">
        <f>T135+T153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71</v>
      </c>
      <c r="AU134" s="17" t="s">
        <v>141</v>
      </c>
      <c r="BK134" s="135">
        <f>BK135+BK153</f>
        <v>0</v>
      </c>
    </row>
    <row r="135" spans="1:65" s="12" customFormat="1" ht="25.9" customHeight="1">
      <c r="B135" s="136"/>
      <c r="D135" s="137" t="s">
        <v>71</v>
      </c>
      <c r="E135" s="138" t="s">
        <v>164</v>
      </c>
      <c r="F135" s="138" t="s">
        <v>165</v>
      </c>
      <c r="I135" s="139"/>
      <c r="J135" s="140">
        <f>BK135</f>
        <v>0</v>
      </c>
      <c r="L135" s="136"/>
      <c r="M135" s="141"/>
      <c r="N135" s="142"/>
      <c r="O135" s="142"/>
      <c r="P135" s="143">
        <f>P136+P147+P151</f>
        <v>0</v>
      </c>
      <c r="Q135" s="142"/>
      <c r="R135" s="143">
        <f>R136+R147+R151</f>
        <v>6.2369032000000013</v>
      </c>
      <c r="S135" s="142"/>
      <c r="T135" s="144">
        <f>T136+T147+T151</f>
        <v>0</v>
      </c>
      <c r="AR135" s="137" t="s">
        <v>79</v>
      </c>
      <c r="AT135" s="145" t="s">
        <v>71</v>
      </c>
      <c r="AU135" s="145" t="s">
        <v>72</v>
      </c>
      <c r="AY135" s="137" t="s">
        <v>166</v>
      </c>
      <c r="BK135" s="146">
        <f>BK136+BK147+BK151</f>
        <v>0</v>
      </c>
    </row>
    <row r="136" spans="1:65" s="12" customFormat="1" ht="22.9" customHeight="1">
      <c r="B136" s="136"/>
      <c r="D136" s="137" t="s">
        <v>71</v>
      </c>
      <c r="E136" s="147" t="s">
        <v>173</v>
      </c>
      <c r="F136" s="147" t="s">
        <v>583</v>
      </c>
      <c r="I136" s="139"/>
      <c r="J136" s="148">
        <f>BK136</f>
        <v>0</v>
      </c>
      <c r="L136" s="136"/>
      <c r="M136" s="141"/>
      <c r="N136" s="142"/>
      <c r="O136" s="142"/>
      <c r="P136" s="143">
        <f>SUM(P137:P146)</f>
        <v>0</v>
      </c>
      <c r="Q136" s="142"/>
      <c r="R136" s="143">
        <f>SUM(R137:R146)</f>
        <v>6.2293421600000016</v>
      </c>
      <c r="S136" s="142"/>
      <c r="T136" s="144">
        <f>SUM(T137:T146)</f>
        <v>0</v>
      </c>
      <c r="AR136" s="137" t="s">
        <v>79</v>
      </c>
      <c r="AT136" s="145" t="s">
        <v>71</v>
      </c>
      <c r="AU136" s="145" t="s">
        <v>79</v>
      </c>
      <c r="AY136" s="137" t="s">
        <v>166</v>
      </c>
      <c r="BK136" s="146">
        <f>SUM(BK137:BK146)</f>
        <v>0</v>
      </c>
    </row>
    <row r="137" spans="1:65" s="2" customFormat="1" ht="21.75" customHeight="1">
      <c r="A137" s="32"/>
      <c r="B137" s="149"/>
      <c r="C137" s="150" t="s">
        <v>79</v>
      </c>
      <c r="D137" s="150" t="s">
        <v>169</v>
      </c>
      <c r="E137" s="151" t="s">
        <v>584</v>
      </c>
      <c r="F137" s="152" t="s">
        <v>585</v>
      </c>
      <c r="G137" s="153" t="s">
        <v>180</v>
      </c>
      <c r="H137" s="154">
        <v>2.3610000000000002</v>
      </c>
      <c r="I137" s="155"/>
      <c r="J137" s="156">
        <f>ROUND(I137*H137,2)</f>
        <v>0</v>
      </c>
      <c r="K137" s="157"/>
      <c r="L137" s="33"/>
      <c r="M137" s="158" t="s">
        <v>1</v>
      </c>
      <c r="N137" s="159" t="s">
        <v>38</v>
      </c>
      <c r="O137" s="58"/>
      <c r="P137" s="160">
        <f>O137*H137</f>
        <v>0</v>
      </c>
      <c r="Q137" s="160">
        <v>2.4018600000000001</v>
      </c>
      <c r="R137" s="160">
        <f>Q137*H137</f>
        <v>5.6707914600000011</v>
      </c>
      <c r="S137" s="160">
        <v>0</v>
      </c>
      <c r="T137" s="161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173</v>
      </c>
      <c r="AT137" s="162" t="s">
        <v>169</v>
      </c>
      <c r="AU137" s="162" t="s">
        <v>84</v>
      </c>
      <c r="AY137" s="17" t="s">
        <v>166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84</v>
      </c>
      <c r="BK137" s="163">
        <f>ROUND(I137*H137,2)</f>
        <v>0</v>
      </c>
      <c r="BL137" s="17" t="s">
        <v>173</v>
      </c>
      <c r="BM137" s="162" t="s">
        <v>586</v>
      </c>
    </row>
    <row r="138" spans="1:65" s="13" customFormat="1">
      <c r="B138" s="164"/>
      <c r="D138" s="165" t="s">
        <v>182</v>
      </c>
      <c r="E138" s="166" t="s">
        <v>1</v>
      </c>
      <c r="F138" s="167" t="s">
        <v>587</v>
      </c>
      <c r="H138" s="166" t="s">
        <v>1</v>
      </c>
      <c r="I138" s="168"/>
      <c r="L138" s="164"/>
      <c r="M138" s="169"/>
      <c r="N138" s="170"/>
      <c r="O138" s="170"/>
      <c r="P138" s="170"/>
      <c r="Q138" s="170"/>
      <c r="R138" s="170"/>
      <c r="S138" s="170"/>
      <c r="T138" s="171"/>
      <c r="AT138" s="166" t="s">
        <v>182</v>
      </c>
      <c r="AU138" s="166" t="s">
        <v>84</v>
      </c>
      <c r="AV138" s="13" t="s">
        <v>79</v>
      </c>
      <c r="AW138" s="13" t="s">
        <v>28</v>
      </c>
      <c r="AX138" s="13" t="s">
        <v>72</v>
      </c>
      <c r="AY138" s="166" t="s">
        <v>166</v>
      </c>
    </row>
    <row r="139" spans="1:65" s="14" customFormat="1">
      <c r="B139" s="172"/>
      <c r="D139" s="165" t="s">
        <v>182</v>
      </c>
      <c r="E139" s="173" t="s">
        <v>1</v>
      </c>
      <c r="F139" s="174" t="s">
        <v>588</v>
      </c>
      <c r="H139" s="175">
        <v>2.3610000000000002</v>
      </c>
      <c r="I139" s="176"/>
      <c r="L139" s="172"/>
      <c r="M139" s="177"/>
      <c r="N139" s="178"/>
      <c r="O139" s="178"/>
      <c r="P139" s="178"/>
      <c r="Q139" s="178"/>
      <c r="R139" s="178"/>
      <c r="S139" s="178"/>
      <c r="T139" s="179"/>
      <c r="AT139" s="173" t="s">
        <v>182</v>
      </c>
      <c r="AU139" s="173" t="s">
        <v>84</v>
      </c>
      <c r="AV139" s="14" t="s">
        <v>84</v>
      </c>
      <c r="AW139" s="14" t="s">
        <v>28</v>
      </c>
      <c r="AX139" s="14" t="s">
        <v>79</v>
      </c>
      <c r="AY139" s="173" t="s">
        <v>166</v>
      </c>
    </row>
    <row r="140" spans="1:65" s="2" customFormat="1" ht="21.75" customHeight="1">
      <c r="A140" s="32"/>
      <c r="B140" s="149"/>
      <c r="C140" s="150" t="s">
        <v>84</v>
      </c>
      <c r="D140" s="150" t="s">
        <v>169</v>
      </c>
      <c r="E140" s="151" t="s">
        <v>589</v>
      </c>
      <c r="F140" s="152" t="s">
        <v>590</v>
      </c>
      <c r="G140" s="153" t="s">
        <v>172</v>
      </c>
      <c r="H140" s="154">
        <v>18.91</v>
      </c>
      <c r="I140" s="155"/>
      <c r="J140" s="156">
        <f>ROUND(I140*H140,2)</f>
        <v>0</v>
      </c>
      <c r="K140" s="157"/>
      <c r="L140" s="33"/>
      <c r="M140" s="158" t="s">
        <v>1</v>
      </c>
      <c r="N140" s="159" t="s">
        <v>38</v>
      </c>
      <c r="O140" s="58"/>
      <c r="P140" s="160">
        <f>O140*H140</f>
        <v>0</v>
      </c>
      <c r="Q140" s="160">
        <v>3.4099999999999998E-3</v>
      </c>
      <c r="R140" s="160">
        <f>Q140*H140</f>
        <v>6.4483100000000002E-2</v>
      </c>
      <c r="S140" s="160">
        <v>0</v>
      </c>
      <c r="T140" s="161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173</v>
      </c>
      <c r="AT140" s="162" t="s">
        <v>169</v>
      </c>
      <c r="AU140" s="162" t="s">
        <v>84</v>
      </c>
      <c r="AY140" s="17" t="s">
        <v>166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7" t="s">
        <v>84</v>
      </c>
      <c r="BK140" s="163">
        <f>ROUND(I140*H140,2)</f>
        <v>0</v>
      </c>
      <c r="BL140" s="17" t="s">
        <v>173</v>
      </c>
      <c r="BM140" s="162" t="s">
        <v>591</v>
      </c>
    </row>
    <row r="141" spans="1:65" s="13" customFormat="1">
      <c r="B141" s="164"/>
      <c r="D141" s="165" t="s">
        <v>182</v>
      </c>
      <c r="E141" s="166" t="s">
        <v>1</v>
      </c>
      <c r="F141" s="167" t="s">
        <v>587</v>
      </c>
      <c r="H141" s="166" t="s">
        <v>1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1"/>
      <c r="AT141" s="166" t="s">
        <v>182</v>
      </c>
      <c r="AU141" s="166" t="s">
        <v>84</v>
      </c>
      <c r="AV141" s="13" t="s">
        <v>79</v>
      </c>
      <c r="AW141" s="13" t="s">
        <v>28</v>
      </c>
      <c r="AX141" s="13" t="s">
        <v>72</v>
      </c>
      <c r="AY141" s="166" t="s">
        <v>166</v>
      </c>
    </row>
    <row r="142" spans="1:65" s="14" customFormat="1">
      <c r="B142" s="172"/>
      <c r="D142" s="165" t="s">
        <v>182</v>
      </c>
      <c r="E142" s="173" t="s">
        <v>1</v>
      </c>
      <c r="F142" s="174" t="s">
        <v>592</v>
      </c>
      <c r="H142" s="175">
        <v>18.91</v>
      </c>
      <c r="I142" s="176"/>
      <c r="L142" s="172"/>
      <c r="M142" s="177"/>
      <c r="N142" s="178"/>
      <c r="O142" s="178"/>
      <c r="P142" s="178"/>
      <c r="Q142" s="178"/>
      <c r="R142" s="178"/>
      <c r="S142" s="178"/>
      <c r="T142" s="179"/>
      <c r="AT142" s="173" t="s">
        <v>182</v>
      </c>
      <c r="AU142" s="173" t="s">
        <v>84</v>
      </c>
      <c r="AV142" s="14" t="s">
        <v>84</v>
      </c>
      <c r="AW142" s="14" t="s">
        <v>28</v>
      </c>
      <c r="AX142" s="14" t="s">
        <v>79</v>
      </c>
      <c r="AY142" s="173" t="s">
        <v>166</v>
      </c>
    </row>
    <row r="143" spans="1:65" s="2" customFormat="1" ht="21.75" customHeight="1">
      <c r="A143" s="32"/>
      <c r="B143" s="149"/>
      <c r="C143" s="150" t="s">
        <v>89</v>
      </c>
      <c r="D143" s="150" t="s">
        <v>169</v>
      </c>
      <c r="E143" s="151" t="s">
        <v>593</v>
      </c>
      <c r="F143" s="152" t="s">
        <v>594</v>
      </c>
      <c r="G143" s="153" t="s">
        <v>172</v>
      </c>
      <c r="H143" s="154">
        <v>18.91</v>
      </c>
      <c r="I143" s="155"/>
      <c r="J143" s="156">
        <f>ROUND(I143*H143,2)</f>
        <v>0</v>
      </c>
      <c r="K143" s="157"/>
      <c r="L143" s="33"/>
      <c r="M143" s="158" t="s">
        <v>1</v>
      </c>
      <c r="N143" s="159" t="s">
        <v>38</v>
      </c>
      <c r="O143" s="58"/>
      <c r="P143" s="160">
        <f>O143*H143</f>
        <v>0</v>
      </c>
      <c r="Q143" s="160">
        <v>0</v>
      </c>
      <c r="R143" s="160">
        <f>Q143*H143</f>
        <v>0</v>
      </c>
      <c r="S143" s="160">
        <v>0</v>
      </c>
      <c r="T143" s="161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2" t="s">
        <v>173</v>
      </c>
      <c r="AT143" s="162" t="s">
        <v>169</v>
      </c>
      <c r="AU143" s="162" t="s">
        <v>84</v>
      </c>
      <c r="AY143" s="17" t="s">
        <v>166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7" t="s">
        <v>84</v>
      </c>
      <c r="BK143" s="163">
        <f>ROUND(I143*H143,2)</f>
        <v>0</v>
      </c>
      <c r="BL143" s="17" t="s">
        <v>173</v>
      </c>
      <c r="BM143" s="162" t="s">
        <v>595</v>
      </c>
    </row>
    <row r="144" spans="1:65" s="2" customFormat="1" ht="21.75" customHeight="1">
      <c r="A144" s="32"/>
      <c r="B144" s="149"/>
      <c r="C144" s="150" t="s">
        <v>173</v>
      </c>
      <c r="D144" s="150" t="s">
        <v>169</v>
      </c>
      <c r="E144" s="151" t="s">
        <v>596</v>
      </c>
      <c r="F144" s="152" t="s">
        <v>597</v>
      </c>
      <c r="G144" s="153" t="s">
        <v>274</v>
      </c>
      <c r="H144" s="154">
        <v>0.48599999999999999</v>
      </c>
      <c r="I144" s="155"/>
      <c r="J144" s="156">
        <f>ROUND(I144*H144,2)</f>
        <v>0</v>
      </c>
      <c r="K144" s="157"/>
      <c r="L144" s="33"/>
      <c r="M144" s="158" t="s">
        <v>1</v>
      </c>
      <c r="N144" s="159" t="s">
        <v>38</v>
      </c>
      <c r="O144" s="58"/>
      <c r="P144" s="160">
        <f>O144*H144</f>
        <v>0</v>
      </c>
      <c r="Q144" s="160">
        <v>1.0165999999999999</v>
      </c>
      <c r="R144" s="160">
        <f>Q144*H144</f>
        <v>0.49406759999999994</v>
      </c>
      <c r="S144" s="160">
        <v>0</v>
      </c>
      <c r="T144" s="16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173</v>
      </c>
      <c r="AT144" s="162" t="s">
        <v>169</v>
      </c>
      <c r="AU144" s="162" t="s">
        <v>84</v>
      </c>
      <c r="AY144" s="17" t="s">
        <v>166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7" t="s">
        <v>84</v>
      </c>
      <c r="BK144" s="163">
        <f>ROUND(I144*H144,2)</f>
        <v>0</v>
      </c>
      <c r="BL144" s="17" t="s">
        <v>173</v>
      </c>
      <c r="BM144" s="162" t="s">
        <v>598</v>
      </c>
    </row>
    <row r="145" spans="1:65" s="13" customFormat="1">
      <c r="B145" s="164"/>
      <c r="D145" s="165" t="s">
        <v>182</v>
      </c>
      <c r="E145" s="166" t="s">
        <v>1</v>
      </c>
      <c r="F145" s="167" t="s">
        <v>587</v>
      </c>
      <c r="H145" s="166" t="s">
        <v>1</v>
      </c>
      <c r="I145" s="168"/>
      <c r="L145" s="164"/>
      <c r="M145" s="169"/>
      <c r="N145" s="170"/>
      <c r="O145" s="170"/>
      <c r="P145" s="170"/>
      <c r="Q145" s="170"/>
      <c r="R145" s="170"/>
      <c r="S145" s="170"/>
      <c r="T145" s="171"/>
      <c r="AT145" s="166" t="s">
        <v>182</v>
      </c>
      <c r="AU145" s="166" t="s">
        <v>84</v>
      </c>
      <c r="AV145" s="13" t="s">
        <v>79</v>
      </c>
      <c r="AW145" s="13" t="s">
        <v>28</v>
      </c>
      <c r="AX145" s="13" t="s">
        <v>72</v>
      </c>
      <c r="AY145" s="166" t="s">
        <v>166</v>
      </c>
    </row>
    <row r="146" spans="1:65" s="14" customFormat="1">
      <c r="B146" s="172"/>
      <c r="D146" s="165" t="s">
        <v>182</v>
      </c>
      <c r="E146" s="173" t="s">
        <v>1</v>
      </c>
      <c r="F146" s="174" t="s">
        <v>599</v>
      </c>
      <c r="H146" s="175">
        <v>0.48599999999999999</v>
      </c>
      <c r="I146" s="176"/>
      <c r="L146" s="172"/>
      <c r="M146" s="177"/>
      <c r="N146" s="178"/>
      <c r="O146" s="178"/>
      <c r="P146" s="178"/>
      <c r="Q146" s="178"/>
      <c r="R146" s="178"/>
      <c r="S146" s="178"/>
      <c r="T146" s="179"/>
      <c r="AT146" s="173" t="s">
        <v>182</v>
      </c>
      <c r="AU146" s="173" t="s">
        <v>84</v>
      </c>
      <c r="AV146" s="14" t="s">
        <v>84</v>
      </c>
      <c r="AW146" s="14" t="s">
        <v>28</v>
      </c>
      <c r="AX146" s="14" t="s">
        <v>79</v>
      </c>
      <c r="AY146" s="173" t="s">
        <v>166</v>
      </c>
    </row>
    <row r="147" spans="1:65" s="12" customFormat="1" ht="22.9" customHeight="1">
      <c r="B147" s="136"/>
      <c r="D147" s="137" t="s">
        <v>71</v>
      </c>
      <c r="E147" s="147" t="s">
        <v>167</v>
      </c>
      <c r="F147" s="147" t="s">
        <v>168</v>
      </c>
      <c r="I147" s="139"/>
      <c r="J147" s="148">
        <f>BK147</f>
        <v>0</v>
      </c>
      <c r="L147" s="136"/>
      <c r="M147" s="141"/>
      <c r="N147" s="142"/>
      <c r="O147" s="142"/>
      <c r="P147" s="143">
        <f>SUM(P148:P150)</f>
        <v>0</v>
      </c>
      <c r="Q147" s="142"/>
      <c r="R147" s="143">
        <f>SUM(R148:R150)</f>
        <v>7.5610399999999998E-3</v>
      </c>
      <c r="S147" s="142"/>
      <c r="T147" s="144">
        <f>SUM(T148:T150)</f>
        <v>0</v>
      </c>
      <c r="AR147" s="137" t="s">
        <v>79</v>
      </c>
      <c r="AT147" s="145" t="s">
        <v>71</v>
      </c>
      <c r="AU147" s="145" t="s">
        <v>79</v>
      </c>
      <c r="AY147" s="137" t="s">
        <v>166</v>
      </c>
      <c r="BK147" s="146">
        <f>SUM(BK148:BK150)</f>
        <v>0</v>
      </c>
    </row>
    <row r="148" spans="1:65" s="2" customFormat="1" ht="33" customHeight="1">
      <c r="A148" s="32"/>
      <c r="B148" s="149"/>
      <c r="C148" s="150" t="s">
        <v>195</v>
      </c>
      <c r="D148" s="150" t="s">
        <v>169</v>
      </c>
      <c r="E148" s="151" t="s">
        <v>402</v>
      </c>
      <c r="F148" s="152" t="s">
        <v>403</v>
      </c>
      <c r="G148" s="153" t="s">
        <v>203</v>
      </c>
      <c r="H148" s="154">
        <v>8</v>
      </c>
      <c r="I148" s="155"/>
      <c r="J148" s="156">
        <f>ROUND(I148*H148,2)</f>
        <v>0</v>
      </c>
      <c r="K148" s="157"/>
      <c r="L148" s="33"/>
      <c r="M148" s="158" t="s">
        <v>1</v>
      </c>
      <c r="N148" s="159" t="s">
        <v>38</v>
      </c>
      <c r="O148" s="58"/>
      <c r="P148" s="160">
        <f>O148*H148</f>
        <v>0</v>
      </c>
      <c r="Q148" s="160">
        <v>9.4512999999999997E-4</v>
      </c>
      <c r="R148" s="160">
        <f>Q148*H148</f>
        <v>7.5610399999999998E-3</v>
      </c>
      <c r="S148" s="160">
        <v>0</v>
      </c>
      <c r="T148" s="161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173</v>
      </c>
      <c r="AT148" s="162" t="s">
        <v>169</v>
      </c>
      <c r="AU148" s="162" t="s">
        <v>84</v>
      </c>
      <c r="AY148" s="17" t="s">
        <v>166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84</v>
      </c>
      <c r="BK148" s="163">
        <f>ROUND(I148*H148,2)</f>
        <v>0</v>
      </c>
      <c r="BL148" s="17" t="s">
        <v>173</v>
      </c>
      <c r="BM148" s="162" t="s">
        <v>600</v>
      </c>
    </row>
    <row r="149" spans="1:65" s="13" customFormat="1">
      <c r="B149" s="164"/>
      <c r="D149" s="165" t="s">
        <v>182</v>
      </c>
      <c r="E149" s="166" t="s">
        <v>1</v>
      </c>
      <c r="F149" s="167" t="s">
        <v>601</v>
      </c>
      <c r="H149" s="166" t="s">
        <v>1</v>
      </c>
      <c r="I149" s="168"/>
      <c r="L149" s="164"/>
      <c r="M149" s="169"/>
      <c r="N149" s="170"/>
      <c r="O149" s="170"/>
      <c r="P149" s="170"/>
      <c r="Q149" s="170"/>
      <c r="R149" s="170"/>
      <c r="S149" s="170"/>
      <c r="T149" s="171"/>
      <c r="AT149" s="166" t="s">
        <v>182</v>
      </c>
      <c r="AU149" s="166" t="s">
        <v>84</v>
      </c>
      <c r="AV149" s="13" t="s">
        <v>79</v>
      </c>
      <c r="AW149" s="13" t="s">
        <v>28</v>
      </c>
      <c r="AX149" s="13" t="s">
        <v>72</v>
      </c>
      <c r="AY149" s="166" t="s">
        <v>166</v>
      </c>
    </row>
    <row r="150" spans="1:65" s="14" customFormat="1">
      <c r="B150" s="172"/>
      <c r="D150" s="165" t="s">
        <v>182</v>
      </c>
      <c r="E150" s="173" t="s">
        <v>1</v>
      </c>
      <c r="F150" s="174" t="s">
        <v>211</v>
      </c>
      <c r="H150" s="175">
        <v>8</v>
      </c>
      <c r="I150" s="176"/>
      <c r="L150" s="172"/>
      <c r="M150" s="177"/>
      <c r="N150" s="178"/>
      <c r="O150" s="178"/>
      <c r="P150" s="178"/>
      <c r="Q150" s="178"/>
      <c r="R150" s="178"/>
      <c r="S150" s="178"/>
      <c r="T150" s="179"/>
      <c r="AT150" s="173" t="s">
        <v>182</v>
      </c>
      <c r="AU150" s="173" t="s">
        <v>84</v>
      </c>
      <c r="AV150" s="14" t="s">
        <v>84</v>
      </c>
      <c r="AW150" s="14" t="s">
        <v>28</v>
      </c>
      <c r="AX150" s="14" t="s">
        <v>79</v>
      </c>
      <c r="AY150" s="173" t="s">
        <v>166</v>
      </c>
    </row>
    <row r="151" spans="1:65" s="12" customFormat="1" ht="22.9" customHeight="1">
      <c r="B151" s="136"/>
      <c r="D151" s="137" t="s">
        <v>71</v>
      </c>
      <c r="E151" s="147" t="s">
        <v>296</v>
      </c>
      <c r="F151" s="147" t="s">
        <v>297</v>
      </c>
      <c r="I151" s="139"/>
      <c r="J151" s="148">
        <f>BK151</f>
        <v>0</v>
      </c>
      <c r="L151" s="136"/>
      <c r="M151" s="141"/>
      <c r="N151" s="142"/>
      <c r="O151" s="142"/>
      <c r="P151" s="143">
        <f>P152</f>
        <v>0</v>
      </c>
      <c r="Q151" s="142"/>
      <c r="R151" s="143">
        <f>R152</f>
        <v>0</v>
      </c>
      <c r="S151" s="142"/>
      <c r="T151" s="144">
        <f>T152</f>
        <v>0</v>
      </c>
      <c r="AR151" s="137" t="s">
        <v>79</v>
      </c>
      <c r="AT151" s="145" t="s">
        <v>71</v>
      </c>
      <c r="AU151" s="145" t="s">
        <v>79</v>
      </c>
      <c r="AY151" s="137" t="s">
        <v>166</v>
      </c>
      <c r="BK151" s="146">
        <f>BK152</f>
        <v>0</v>
      </c>
    </row>
    <row r="152" spans="1:65" s="2" customFormat="1" ht="21.75" customHeight="1">
      <c r="A152" s="32"/>
      <c r="B152" s="149"/>
      <c r="C152" s="150" t="s">
        <v>200</v>
      </c>
      <c r="D152" s="150" t="s">
        <v>169</v>
      </c>
      <c r="E152" s="151" t="s">
        <v>408</v>
      </c>
      <c r="F152" s="152" t="s">
        <v>409</v>
      </c>
      <c r="G152" s="153" t="s">
        <v>274</v>
      </c>
      <c r="H152" s="154">
        <v>6.2370000000000001</v>
      </c>
      <c r="I152" s="155"/>
      <c r="J152" s="156">
        <f>ROUND(I152*H152,2)</f>
        <v>0</v>
      </c>
      <c r="K152" s="157"/>
      <c r="L152" s="33"/>
      <c r="M152" s="158" t="s">
        <v>1</v>
      </c>
      <c r="N152" s="159" t="s">
        <v>38</v>
      </c>
      <c r="O152" s="58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173</v>
      </c>
      <c r="AT152" s="162" t="s">
        <v>169</v>
      </c>
      <c r="AU152" s="162" t="s">
        <v>84</v>
      </c>
      <c r="AY152" s="17" t="s">
        <v>166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7" t="s">
        <v>84</v>
      </c>
      <c r="BK152" s="163">
        <f>ROUND(I152*H152,2)</f>
        <v>0</v>
      </c>
      <c r="BL152" s="17" t="s">
        <v>173</v>
      </c>
      <c r="BM152" s="162" t="s">
        <v>602</v>
      </c>
    </row>
    <row r="153" spans="1:65" s="12" customFormat="1" ht="25.9" customHeight="1">
      <c r="B153" s="136"/>
      <c r="D153" s="137" t="s">
        <v>71</v>
      </c>
      <c r="E153" s="138" t="s">
        <v>302</v>
      </c>
      <c r="F153" s="138" t="s">
        <v>303</v>
      </c>
      <c r="I153" s="139"/>
      <c r="J153" s="140">
        <f>BK153</f>
        <v>0</v>
      </c>
      <c r="L153" s="136"/>
      <c r="M153" s="141"/>
      <c r="N153" s="142"/>
      <c r="O153" s="142"/>
      <c r="P153" s="143">
        <f>P154+P186+P195+P206+P231</f>
        <v>0</v>
      </c>
      <c r="Q153" s="142"/>
      <c r="R153" s="143">
        <f>R154+R186+R195+R206+R231</f>
        <v>1.3093455381400001</v>
      </c>
      <c r="S153" s="142"/>
      <c r="T153" s="144">
        <f>T154+T186+T195+T206+T231</f>
        <v>0</v>
      </c>
      <c r="AR153" s="137" t="s">
        <v>84</v>
      </c>
      <c r="AT153" s="145" t="s">
        <v>71</v>
      </c>
      <c r="AU153" s="145" t="s">
        <v>72</v>
      </c>
      <c r="AY153" s="137" t="s">
        <v>166</v>
      </c>
      <c r="BK153" s="146">
        <f>BK154+BK186+BK195+BK206+BK231</f>
        <v>0</v>
      </c>
    </row>
    <row r="154" spans="1:65" s="12" customFormat="1" ht="22.9" customHeight="1">
      <c r="B154" s="136"/>
      <c r="D154" s="137" t="s">
        <v>71</v>
      </c>
      <c r="E154" s="147" t="s">
        <v>603</v>
      </c>
      <c r="F154" s="147" t="s">
        <v>604</v>
      </c>
      <c r="I154" s="139"/>
      <c r="J154" s="148">
        <f>BK154</f>
        <v>0</v>
      </c>
      <c r="L154" s="136"/>
      <c r="M154" s="141"/>
      <c r="N154" s="142"/>
      <c r="O154" s="142"/>
      <c r="P154" s="143">
        <f>SUM(P155:P185)</f>
        <v>0</v>
      </c>
      <c r="Q154" s="142"/>
      <c r="R154" s="143">
        <f>SUM(R155:R185)</f>
        <v>0.69036207813999995</v>
      </c>
      <c r="S154" s="142"/>
      <c r="T154" s="144">
        <f>SUM(T155:T185)</f>
        <v>0</v>
      </c>
      <c r="AR154" s="137" t="s">
        <v>84</v>
      </c>
      <c r="AT154" s="145" t="s">
        <v>71</v>
      </c>
      <c r="AU154" s="145" t="s">
        <v>79</v>
      </c>
      <c r="AY154" s="137" t="s">
        <v>166</v>
      </c>
      <c r="BK154" s="146">
        <f>SUM(BK155:BK185)</f>
        <v>0</v>
      </c>
    </row>
    <row r="155" spans="1:65" s="2" customFormat="1" ht="33" customHeight="1">
      <c r="A155" s="32"/>
      <c r="B155" s="149"/>
      <c r="C155" s="150" t="s">
        <v>206</v>
      </c>
      <c r="D155" s="150" t="s">
        <v>169</v>
      </c>
      <c r="E155" s="151" t="s">
        <v>605</v>
      </c>
      <c r="F155" s="152" t="s">
        <v>606</v>
      </c>
      <c r="G155" s="153" t="s">
        <v>238</v>
      </c>
      <c r="H155" s="154">
        <v>36.78</v>
      </c>
      <c r="I155" s="155"/>
      <c r="J155" s="156">
        <f>ROUND(I155*H155,2)</f>
        <v>0</v>
      </c>
      <c r="K155" s="157"/>
      <c r="L155" s="33"/>
      <c r="M155" s="158" t="s">
        <v>1</v>
      </c>
      <c r="N155" s="159" t="s">
        <v>38</v>
      </c>
      <c r="O155" s="58"/>
      <c r="P155" s="160">
        <f>O155*H155</f>
        <v>0</v>
      </c>
      <c r="Q155" s="160">
        <v>0</v>
      </c>
      <c r="R155" s="160">
        <f>Q155*H155</f>
        <v>0</v>
      </c>
      <c r="S155" s="160">
        <v>0</v>
      </c>
      <c r="T155" s="161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253</v>
      </c>
      <c r="AT155" s="162" t="s">
        <v>169</v>
      </c>
      <c r="AU155" s="162" t="s">
        <v>84</v>
      </c>
      <c r="AY155" s="17" t="s">
        <v>166</v>
      </c>
      <c r="BE155" s="163">
        <f>IF(N155="základná",J155,0)</f>
        <v>0</v>
      </c>
      <c r="BF155" s="163">
        <f>IF(N155="znížená",J155,0)</f>
        <v>0</v>
      </c>
      <c r="BG155" s="163">
        <f>IF(N155="zákl. prenesená",J155,0)</f>
        <v>0</v>
      </c>
      <c r="BH155" s="163">
        <f>IF(N155="zníž. prenesená",J155,0)</f>
        <v>0</v>
      </c>
      <c r="BI155" s="163">
        <f>IF(N155="nulová",J155,0)</f>
        <v>0</v>
      </c>
      <c r="BJ155" s="17" t="s">
        <v>84</v>
      </c>
      <c r="BK155" s="163">
        <f>ROUND(I155*H155,2)</f>
        <v>0</v>
      </c>
      <c r="BL155" s="17" t="s">
        <v>253</v>
      </c>
      <c r="BM155" s="162" t="s">
        <v>607</v>
      </c>
    </row>
    <row r="156" spans="1:65" s="13" customFormat="1">
      <c r="B156" s="164"/>
      <c r="D156" s="165" t="s">
        <v>182</v>
      </c>
      <c r="E156" s="166" t="s">
        <v>1</v>
      </c>
      <c r="F156" s="167" t="s">
        <v>608</v>
      </c>
      <c r="H156" s="166" t="s">
        <v>1</v>
      </c>
      <c r="I156" s="168"/>
      <c r="L156" s="164"/>
      <c r="M156" s="169"/>
      <c r="N156" s="170"/>
      <c r="O156" s="170"/>
      <c r="P156" s="170"/>
      <c r="Q156" s="170"/>
      <c r="R156" s="170"/>
      <c r="S156" s="170"/>
      <c r="T156" s="171"/>
      <c r="AT156" s="166" t="s">
        <v>182</v>
      </c>
      <c r="AU156" s="166" t="s">
        <v>84</v>
      </c>
      <c r="AV156" s="13" t="s">
        <v>79</v>
      </c>
      <c r="AW156" s="13" t="s">
        <v>28</v>
      </c>
      <c r="AX156" s="13" t="s">
        <v>72</v>
      </c>
      <c r="AY156" s="166" t="s">
        <v>166</v>
      </c>
    </row>
    <row r="157" spans="1:65" s="14" customFormat="1">
      <c r="B157" s="172"/>
      <c r="D157" s="165" t="s">
        <v>182</v>
      </c>
      <c r="E157" s="173" t="s">
        <v>1</v>
      </c>
      <c r="F157" s="174" t="s">
        <v>609</v>
      </c>
      <c r="H157" s="175">
        <v>36.78</v>
      </c>
      <c r="I157" s="176"/>
      <c r="L157" s="172"/>
      <c r="M157" s="177"/>
      <c r="N157" s="178"/>
      <c r="O157" s="178"/>
      <c r="P157" s="178"/>
      <c r="Q157" s="178"/>
      <c r="R157" s="178"/>
      <c r="S157" s="178"/>
      <c r="T157" s="179"/>
      <c r="AT157" s="173" t="s">
        <v>182</v>
      </c>
      <c r="AU157" s="173" t="s">
        <v>84</v>
      </c>
      <c r="AV157" s="14" t="s">
        <v>84</v>
      </c>
      <c r="AW157" s="14" t="s">
        <v>28</v>
      </c>
      <c r="AX157" s="14" t="s">
        <v>79</v>
      </c>
      <c r="AY157" s="173" t="s">
        <v>166</v>
      </c>
    </row>
    <row r="158" spans="1:65" s="2" customFormat="1" ht="21.75" customHeight="1">
      <c r="A158" s="32"/>
      <c r="B158" s="149"/>
      <c r="C158" s="191" t="s">
        <v>211</v>
      </c>
      <c r="D158" s="191" t="s">
        <v>463</v>
      </c>
      <c r="E158" s="192" t="s">
        <v>610</v>
      </c>
      <c r="F158" s="193" t="s">
        <v>611</v>
      </c>
      <c r="G158" s="194" t="s">
        <v>203</v>
      </c>
      <c r="H158" s="195">
        <v>294.24</v>
      </c>
      <c r="I158" s="196"/>
      <c r="J158" s="197">
        <f>ROUND(I158*H158,2)</f>
        <v>0</v>
      </c>
      <c r="K158" s="198"/>
      <c r="L158" s="199"/>
      <c r="M158" s="200" t="s">
        <v>1</v>
      </c>
      <c r="N158" s="201" t="s">
        <v>38</v>
      </c>
      <c r="O158" s="58"/>
      <c r="P158" s="160">
        <f>O158*H158</f>
        <v>0</v>
      </c>
      <c r="Q158" s="160">
        <v>4.0000000000000002E-4</v>
      </c>
      <c r="R158" s="160">
        <f>Q158*H158</f>
        <v>0.11769600000000001</v>
      </c>
      <c r="S158" s="160">
        <v>0</v>
      </c>
      <c r="T158" s="16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339</v>
      </c>
      <c r="AT158" s="162" t="s">
        <v>463</v>
      </c>
      <c r="AU158" s="162" t="s">
        <v>84</v>
      </c>
      <c r="AY158" s="17" t="s">
        <v>166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84</v>
      </c>
      <c r="BK158" s="163">
        <f>ROUND(I158*H158,2)</f>
        <v>0</v>
      </c>
      <c r="BL158" s="17" t="s">
        <v>253</v>
      </c>
      <c r="BM158" s="162" t="s">
        <v>612</v>
      </c>
    </row>
    <row r="159" spans="1:65" s="2" customFormat="1" ht="21.75" customHeight="1">
      <c r="A159" s="32"/>
      <c r="B159" s="149"/>
      <c r="C159" s="191" t="s">
        <v>167</v>
      </c>
      <c r="D159" s="191" t="s">
        <v>463</v>
      </c>
      <c r="E159" s="192" t="s">
        <v>613</v>
      </c>
      <c r="F159" s="193" t="s">
        <v>614</v>
      </c>
      <c r="G159" s="194" t="s">
        <v>238</v>
      </c>
      <c r="H159" s="195">
        <v>36.78</v>
      </c>
      <c r="I159" s="196"/>
      <c r="J159" s="197">
        <f>ROUND(I159*H159,2)</f>
        <v>0</v>
      </c>
      <c r="K159" s="198"/>
      <c r="L159" s="199"/>
      <c r="M159" s="200" t="s">
        <v>1</v>
      </c>
      <c r="N159" s="201" t="s">
        <v>38</v>
      </c>
      <c r="O159" s="58"/>
      <c r="P159" s="160">
        <f>O159*H159</f>
        <v>0</v>
      </c>
      <c r="Q159" s="160">
        <v>2.9999999999999997E-4</v>
      </c>
      <c r="R159" s="160">
        <f>Q159*H159</f>
        <v>1.1033999999999999E-2</v>
      </c>
      <c r="S159" s="160">
        <v>0</v>
      </c>
      <c r="T159" s="161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339</v>
      </c>
      <c r="AT159" s="162" t="s">
        <v>463</v>
      </c>
      <c r="AU159" s="162" t="s">
        <v>84</v>
      </c>
      <c r="AY159" s="17" t="s">
        <v>166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7" t="s">
        <v>84</v>
      </c>
      <c r="BK159" s="163">
        <f>ROUND(I159*H159,2)</f>
        <v>0</v>
      </c>
      <c r="BL159" s="17" t="s">
        <v>253</v>
      </c>
      <c r="BM159" s="162" t="s">
        <v>615</v>
      </c>
    </row>
    <row r="160" spans="1:65" s="2" customFormat="1" ht="33" customHeight="1">
      <c r="A160" s="32"/>
      <c r="B160" s="149"/>
      <c r="C160" s="150" t="s">
        <v>216</v>
      </c>
      <c r="D160" s="150" t="s">
        <v>169</v>
      </c>
      <c r="E160" s="151" t="s">
        <v>616</v>
      </c>
      <c r="F160" s="152" t="s">
        <v>617</v>
      </c>
      <c r="G160" s="153" t="s">
        <v>172</v>
      </c>
      <c r="H160" s="154">
        <v>77.064999999999998</v>
      </c>
      <c r="I160" s="155"/>
      <c r="J160" s="156">
        <f>ROUND(I160*H160,2)</f>
        <v>0</v>
      </c>
      <c r="K160" s="157"/>
      <c r="L160" s="33"/>
      <c r="M160" s="158" t="s">
        <v>1</v>
      </c>
      <c r="N160" s="159" t="s">
        <v>38</v>
      </c>
      <c r="O160" s="58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253</v>
      </c>
      <c r="AT160" s="162" t="s">
        <v>169</v>
      </c>
      <c r="AU160" s="162" t="s">
        <v>84</v>
      </c>
      <c r="AY160" s="17" t="s">
        <v>166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7" t="s">
        <v>84</v>
      </c>
      <c r="BK160" s="163">
        <f>ROUND(I160*H160,2)</f>
        <v>0</v>
      </c>
      <c r="BL160" s="17" t="s">
        <v>253</v>
      </c>
      <c r="BM160" s="162" t="s">
        <v>618</v>
      </c>
    </row>
    <row r="161" spans="1:65" s="13" customFormat="1">
      <c r="B161" s="164"/>
      <c r="D161" s="165" t="s">
        <v>182</v>
      </c>
      <c r="E161" s="166" t="s">
        <v>1</v>
      </c>
      <c r="F161" s="167" t="s">
        <v>608</v>
      </c>
      <c r="H161" s="166" t="s">
        <v>1</v>
      </c>
      <c r="I161" s="168"/>
      <c r="L161" s="164"/>
      <c r="M161" s="169"/>
      <c r="N161" s="170"/>
      <c r="O161" s="170"/>
      <c r="P161" s="170"/>
      <c r="Q161" s="170"/>
      <c r="R161" s="170"/>
      <c r="S161" s="170"/>
      <c r="T161" s="171"/>
      <c r="AT161" s="166" t="s">
        <v>182</v>
      </c>
      <c r="AU161" s="166" t="s">
        <v>84</v>
      </c>
      <c r="AV161" s="13" t="s">
        <v>79</v>
      </c>
      <c r="AW161" s="13" t="s">
        <v>28</v>
      </c>
      <c r="AX161" s="13" t="s">
        <v>72</v>
      </c>
      <c r="AY161" s="166" t="s">
        <v>166</v>
      </c>
    </row>
    <row r="162" spans="1:65" s="14" customFormat="1">
      <c r="B162" s="172"/>
      <c r="D162" s="165" t="s">
        <v>182</v>
      </c>
      <c r="E162" s="173" t="s">
        <v>1</v>
      </c>
      <c r="F162" s="174" t="s">
        <v>619</v>
      </c>
      <c r="H162" s="175">
        <v>77.064999999999998</v>
      </c>
      <c r="I162" s="176"/>
      <c r="L162" s="172"/>
      <c r="M162" s="177"/>
      <c r="N162" s="178"/>
      <c r="O162" s="178"/>
      <c r="P162" s="178"/>
      <c r="Q162" s="178"/>
      <c r="R162" s="178"/>
      <c r="S162" s="178"/>
      <c r="T162" s="179"/>
      <c r="AT162" s="173" t="s">
        <v>182</v>
      </c>
      <c r="AU162" s="173" t="s">
        <v>84</v>
      </c>
      <c r="AV162" s="14" t="s">
        <v>84</v>
      </c>
      <c r="AW162" s="14" t="s">
        <v>28</v>
      </c>
      <c r="AX162" s="14" t="s">
        <v>79</v>
      </c>
      <c r="AY162" s="173" t="s">
        <v>166</v>
      </c>
    </row>
    <row r="163" spans="1:65" s="2" customFormat="1" ht="33" customHeight="1">
      <c r="A163" s="32"/>
      <c r="B163" s="149"/>
      <c r="C163" s="191" t="s">
        <v>225</v>
      </c>
      <c r="D163" s="191" t="s">
        <v>463</v>
      </c>
      <c r="E163" s="192" t="s">
        <v>620</v>
      </c>
      <c r="F163" s="193" t="s">
        <v>621</v>
      </c>
      <c r="G163" s="194" t="s">
        <v>172</v>
      </c>
      <c r="H163" s="195">
        <v>88.625</v>
      </c>
      <c r="I163" s="196"/>
      <c r="J163" s="197">
        <f>ROUND(I163*H163,2)</f>
        <v>0</v>
      </c>
      <c r="K163" s="198"/>
      <c r="L163" s="199"/>
      <c r="M163" s="200" t="s">
        <v>1</v>
      </c>
      <c r="N163" s="201" t="s">
        <v>38</v>
      </c>
      <c r="O163" s="58"/>
      <c r="P163" s="160">
        <f>O163*H163</f>
        <v>0</v>
      </c>
      <c r="Q163" s="160">
        <v>1.9E-3</v>
      </c>
      <c r="R163" s="160">
        <f>Q163*H163</f>
        <v>0.1683875</v>
      </c>
      <c r="S163" s="160">
        <v>0</v>
      </c>
      <c r="T163" s="161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339</v>
      </c>
      <c r="AT163" s="162" t="s">
        <v>463</v>
      </c>
      <c r="AU163" s="162" t="s">
        <v>84</v>
      </c>
      <c r="AY163" s="17" t="s">
        <v>166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7" t="s">
        <v>84</v>
      </c>
      <c r="BK163" s="163">
        <f>ROUND(I163*H163,2)</f>
        <v>0</v>
      </c>
      <c r="BL163" s="17" t="s">
        <v>253</v>
      </c>
      <c r="BM163" s="162" t="s">
        <v>622</v>
      </c>
    </row>
    <row r="164" spans="1:65" s="2" customFormat="1" ht="21.75" customHeight="1">
      <c r="A164" s="32"/>
      <c r="B164" s="149"/>
      <c r="C164" s="191" t="s">
        <v>230</v>
      </c>
      <c r="D164" s="191" t="s">
        <v>463</v>
      </c>
      <c r="E164" s="192" t="s">
        <v>623</v>
      </c>
      <c r="F164" s="193" t="s">
        <v>611</v>
      </c>
      <c r="G164" s="194" t="s">
        <v>203</v>
      </c>
      <c r="H164" s="195">
        <v>242.02099999999999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38</v>
      </c>
      <c r="O164" s="58"/>
      <c r="P164" s="160">
        <f>O164*H164</f>
        <v>0</v>
      </c>
      <c r="Q164" s="160">
        <v>4.0000000000000002E-4</v>
      </c>
      <c r="R164" s="160">
        <f>Q164*H164</f>
        <v>9.6808400000000003E-2</v>
      </c>
      <c r="S164" s="160">
        <v>0</v>
      </c>
      <c r="T164" s="161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339</v>
      </c>
      <c r="AT164" s="162" t="s">
        <v>463</v>
      </c>
      <c r="AU164" s="162" t="s">
        <v>84</v>
      </c>
      <c r="AY164" s="17" t="s">
        <v>166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7" t="s">
        <v>84</v>
      </c>
      <c r="BK164" s="163">
        <f>ROUND(I164*H164,2)</f>
        <v>0</v>
      </c>
      <c r="BL164" s="17" t="s">
        <v>253</v>
      </c>
      <c r="BM164" s="162" t="s">
        <v>624</v>
      </c>
    </row>
    <row r="165" spans="1:65" s="2" customFormat="1" ht="21.75" customHeight="1">
      <c r="A165" s="32"/>
      <c r="B165" s="149"/>
      <c r="C165" s="150" t="s">
        <v>235</v>
      </c>
      <c r="D165" s="150" t="s">
        <v>169</v>
      </c>
      <c r="E165" s="151" t="s">
        <v>625</v>
      </c>
      <c r="F165" s="152" t="s">
        <v>626</v>
      </c>
      <c r="G165" s="153" t="s">
        <v>203</v>
      </c>
      <c r="H165" s="154">
        <v>2</v>
      </c>
      <c r="I165" s="155"/>
      <c r="J165" s="156">
        <f>ROUND(I165*H165,2)</f>
        <v>0</v>
      </c>
      <c r="K165" s="157"/>
      <c r="L165" s="33"/>
      <c r="M165" s="158" t="s">
        <v>1</v>
      </c>
      <c r="N165" s="159" t="s">
        <v>38</v>
      </c>
      <c r="O165" s="58"/>
      <c r="P165" s="160">
        <f>O165*H165</f>
        <v>0</v>
      </c>
      <c r="Q165" s="160">
        <v>6.0000000000000002E-5</v>
      </c>
      <c r="R165" s="160">
        <f>Q165*H165</f>
        <v>1.2E-4</v>
      </c>
      <c r="S165" s="160">
        <v>0</v>
      </c>
      <c r="T165" s="16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253</v>
      </c>
      <c r="AT165" s="162" t="s">
        <v>169</v>
      </c>
      <c r="AU165" s="162" t="s">
        <v>84</v>
      </c>
      <c r="AY165" s="17" t="s">
        <v>166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7" t="s">
        <v>84</v>
      </c>
      <c r="BK165" s="163">
        <f>ROUND(I165*H165,2)</f>
        <v>0</v>
      </c>
      <c r="BL165" s="17" t="s">
        <v>253</v>
      </c>
      <c r="BM165" s="162" t="s">
        <v>627</v>
      </c>
    </row>
    <row r="166" spans="1:65" s="13" customFormat="1">
      <c r="B166" s="164"/>
      <c r="D166" s="165" t="s">
        <v>182</v>
      </c>
      <c r="E166" s="166" t="s">
        <v>1</v>
      </c>
      <c r="F166" s="167" t="s">
        <v>628</v>
      </c>
      <c r="H166" s="166" t="s">
        <v>1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6" t="s">
        <v>182</v>
      </c>
      <c r="AU166" s="166" t="s">
        <v>84</v>
      </c>
      <c r="AV166" s="13" t="s">
        <v>79</v>
      </c>
      <c r="AW166" s="13" t="s">
        <v>28</v>
      </c>
      <c r="AX166" s="13" t="s">
        <v>72</v>
      </c>
      <c r="AY166" s="166" t="s">
        <v>166</v>
      </c>
    </row>
    <row r="167" spans="1:65" s="14" customFormat="1">
      <c r="B167" s="172"/>
      <c r="D167" s="165" t="s">
        <v>182</v>
      </c>
      <c r="E167" s="173" t="s">
        <v>1</v>
      </c>
      <c r="F167" s="174" t="s">
        <v>84</v>
      </c>
      <c r="H167" s="175">
        <v>2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182</v>
      </c>
      <c r="AU167" s="173" t="s">
        <v>84</v>
      </c>
      <c r="AV167" s="14" t="s">
        <v>84</v>
      </c>
      <c r="AW167" s="14" t="s">
        <v>28</v>
      </c>
      <c r="AX167" s="14" t="s">
        <v>79</v>
      </c>
      <c r="AY167" s="173" t="s">
        <v>166</v>
      </c>
    </row>
    <row r="168" spans="1:65" s="2" customFormat="1" ht="21.75" customHeight="1">
      <c r="A168" s="32"/>
      <c r="B168" s="149"/>
      <c r="C168" s="191" t="s">
        <v>242</v>
      </c>
      <c r="D168" s="191" t="s">
        <v>463</v>
      </c>
      <c r="E168" s="192" t="s">
        <v>629</v>
      </c>
      <c r="F168" s="193" t="s">
        <v>630</v>
      </c>
      <c r="G168" s="194" t="s">
        <v>203</v>
      </c>
      <c r="H168" s="195">
        <v>2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38</v>
      </c>
      <c r="O168" s="58"/>
      <c r="P168" s="160">
        <f>O168*H168</f>
        <v>0</v>
      </c>
      <c r="Q168" s="160">
        <v>3.5E-4</v>
      </c>
      <c r="R168" s="160">
        <f>Q168*H168</f>
        <v>6.9999999999999999E-4</v>
      </c>
      <c r="S168" s="160">
        <v>0</v>
      </c>
      <c r="T168" s="161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339</v>
      </c>
      <c r="AT168" s="162" t="s">
        <v>463</v>
      </c>
      <c r="AU168" s="162" t="s">
        <v>84</v>
      </c>
      <c r="AY168" s="17" t="s">
        <v>166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7" t="s">
        <v>84</v>
      </c>
      <c r="BK168" s="163">
        <f>ROUND(I168*H168,2)</f>
        <v>0</v>
      </c>
      <c r="BL168" s="17" t="s">
        <v>253</v>
      </c>
      <c r="BM168" s="162" t="s">
        <v>631</v>
      </c>
    </row>
    <row r="169" spans="1:65" s="2" customFormat="1" ht="16.5" customHeight="1">
      <c r="A169" s="32"/>
      <c r="B169" s="149"/>
      <c r="C169" s="191" t="s">
        <v>247</v>
      </c>
      <c r="D169" s="191" t="s">
        <v>463</v>
      </c>
      <c r="E169" s="192" t="s">
        <v>632</v>
      </c>
      <c r="F169" s="193" t="s">
        <v>633</v>
      </c>
      <c r="G169" s="194" t="s">
        <v>203</v>
      </c>
      <c r="H169" s="195">
        <v>10</v>
      </c>
      <c r="I169" s="196"/>
      <c r="J169" s="197">
        <f>ROUND(I169*H169,2)</f>
        <v>0</v>
      </c>
      <c r="K169" s="198"/>
      <c r="L169" s="199"/>
      <c r="M169" s="200" t="s">
        <v>1</v>
      </c>
      <c r="N169" s="201" t="s">
        <v>38</v>
      </c>
      <c r="O169" s="58"/>
      <c r="P169" s="160">
        <f>O169*H169</f>
        <v>0</v>
      </c>
      <c r="Q169" s="160">
        <v>2.5000000000000001E-4</v>
      </c>
      <c r="R169" s="160">
        <f>Q169*H169</f>
        <v>2.5000000000000001E-3</v>
      </c>
      <c r="S169" s="160">
        <v>0</v>
      </c>
      <c r="T169" s="161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339</v>
      </c>
      <c r="AT169" s="162" t="s">
        <v>463</v>
      </c>
      <c r="AU169" s="162" t="s">
        <v>84</v>
      </c>
      <c r="AY169" s="17" t="s">
        <v>166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7" t="s">
        <v>84</v>
      </c>
      <c r="BK169" s="163">
        <f>ROUND(I169*H169,2)</f>
        <v>0</v>
      </c>
      <c r="BL169" s="17" t="s">
        <v>253</v>
      </c>
      <c r="BM169" s="162" t="s">
        <v>634</v>
      </c>
    </row>
    <row r="170" spans="1:65" s="2" customFormat="1" ht="21.75" customHeight="1">
      <c r="A170" s="32"/>
      <c r="B170" s="149"/>
      <c r="C170" s="150" t="s">
        <v>253</v>
      </c>
      <c r="D170" s="150" t="s">
        <v>169</v>
      </c>
      <c r="E170" s="151" t="s">
        <v>635</v>
      </c>
      <c r="F170" s="152" t="s">
        <v>636</v>
      </c>
      <c r="G170" s="153" t="s">
        <v>172</v>
      </c>
      <c r="H170" s="154">
        <v>77.064999999999998</v>
      </c>
      <c r="I170" s="155"/>
      <c r="J170" s="156">
        <f>ROUND(I170*H170,2)</f>
        <v>0</v>
      </c>
      <c r="K170" s="157"/>
      <c r="L170" s="33"/>
      <c r="M170" s="158" t="s">
        <v>1</v>
      </c>
      <c r="N170" s="159" t="s">
        <v>38</v>
      </c>
      <c r="O170" s="58"/>
      <c r="P170" s="160">
        <f>O170*H170</f>
        <v>0</v>
      </c>
      <c r="Q170" s="160">
        <v>0</v>
      </c>
      <c r="R170" s="160">
        <f>Q170*H170</f>
        <v>0</v>
      </c>
      <c r="S170" s="160">
        <v>0</v>
      </c>
      <c r="T170" s="161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253</v>
      </c>
      <c r="AT170" s="162" t="s">
        <v>169</v>
      </c>
      <c r="AU170" s="162" t="s">
        <v>84</v>
      </c>
      <c r="AY170" s="17" t="s">
        <v>166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7" t="s">
        <v>84</v>
      </c>
      <c r="BK170" s="163">
        <f>ROUND(I170*H170,2)</f>
        <v>0</v>
      </c>
      <c r="BL170" s="17" t="s">
        <v>253</v>
      </c>
      <c r="BM170" s="162" t="s">
        <v>637</v>
      </c>
    </row>
    <row r="171" spans="1:65" s="13" customFormat="1">
      <c r="B171" s="164"/>
      <c r="D171" s="165" t="s">
        <v>182</v>
      </c>
      <c r="E171" s="166" t="s">
        <v>1</v>
      </c>
      <c r="F171" s="167" t="s">
        <v>608</v>
      </c>
      <c r="H171" s="166" t="s">
        <v>1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66" t="s">
        <v>182</v>
      </c>
      <c r="AU171" s="166" t="s">
        <v>84</v>
      </c>
      <c r="AV171" s="13" t="s">
        <v>79</v>
      </c>
      <c r="AW171" s="13" t="s">
        <v>28</v>
      </c>
      <c r="AX171" s="13" t="s">
        <v>72</v>
      </c>
      <c r="AY171" s="166" t="s">
        <v>166</v>
      </c>
    </row>
    <row r="172" spans="1:65" s="14" customFormat="1">
      <c r="B172" s="172"/>
      <c r="D172" s="165" t="s">
        <v>182</v>
      </c>
      <c r="E172" s="173" t="s">
        <v>1</v>
      </c>
      <c r="F172" s="174" t="s">
        <v>619</v>
      </c>
      <c r="H172" s="175">
        <v>77.064999999999998</v>
      </c>
      <c r="I172" s="176"/>
      <c r="L172" s="172"/>
      <c r="M172" s="177"/>
      <c r="N172" s="178"/>
      <c r="O172" s="178"/>
      <c r="P172" s="178"/>
      <c r="Q172" s="178"/>
      <c r="R172" s="178"/>
      <c r="S172" s="178"/>
      <c r="T172" s="179"/>
      <c r="AT172" s="173" t="s">
        <v>182</v>
      </c>
      <c r="AU172" s="173" t="s">
        <v>84</v>
      </c>
      <c r="AV172" s="14" t="s">
        <v>84</v>
      </c>
      <c r="AW172" s="14" t="s">
        <v>28</v>
      </c>
      <c r="AX172" s="14" t="s">
        <v>79</v>
      </c>
      <c r="AY172" s="173" t="s">
        <v>166</v>
      </c>
    </row>
    <row r="173" spans="1:65" s="2" customFormat="1" ht="16.5" customHeight="1">
      <c r="A173" s="32"/>
      <c r="B173" s="149"/>
      <c r="C173" s="191" t="s">
        <v>258</v>
      </c>
      <c r="D173" s="191" t="s">
        <v>463</v>
      </c>
      <c r="E173" s="192" t="s">
        <v>638</v>
      </c>
      <c r="F173" s="193" t="s">
        <v>639</v>
      </c>
      <c r="G173" s="194" t="s">
        <v>172</v>
      </c>
      <c r="H173" s="195">
        <v>88.625</v>
      </c>
      <c r="I173" s="196"/>
      <c r="J173" s="197">
        <f>ROUND(I173*H173,2)</f>
        <v>0</v>
      </c>
      <c r="K173" s="198"/>
      <c r="L173" s="199"/>
      <c r="M173" s="200" t="s">
        <v>1</v>
      </c>
      <c r="N173" s="201" t="s">
        <v>38</v>
      </c>
      <c r="O173" s="58"/>
      <c r="P173" s="160">
        <f>O173*H173</f>
        <v>0</v>
      </c>
      <c r="Q173" s="160">
        <v>2.9999999999999997E-4</v>
      </c>
      <c r="R173" s="160">
        <f>Q173*H173</f>
        <v>2.6587499999999997E-2</v>
      </c>
      <c r="S173" s="160">
        <v>0</v>
      </c>
      <c r="T173" s="161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339</v>
      </c>
      <c r="AT173" s="162" t="s">
        <v>463</v>
      </c>
      <c r="AU173" s="162" t="s">
        <v>84</v>
      </c>
      <c r="AY173" s="17" t="s">
        <v>166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7" t="s">
        <v>84</v>
      </c>
      <c r="BK173" s="163">
        <f>ROUND(I173*H173,2)</f>
        <v>0</v>
      </c>
      <c r="BL173" s="17" t="s">
        <v>253</v>
      </c>
      <c r="BM173" s="162" t="s">
        <v>640</v>
      </c>
    </row>
    <row r="174" spans="1:65" s="14" customFormat="1">
      <c r="B174" s="172"/>
      <c r="D174" s="165" t="s">
        <v>182</v>
      </c>
      <c r="F174" s="174" t="s">
        <v>641</v>
      </c>
      <c r="H174" s="175">
        <v>88.625</v>
      </c>
      <c r="I174" s="176"/>
      <c r="L174" s="172"/>
      <c r="M174" s="177"/>
      <c r="N174" s="178"/>
      <c r="O174" s="178"/>
      <c r="P174" s="178"/>
      <c r="Q174" s="178"/>
      <c r="R174" s="178"/>
      <c r="S174" s="178"/>
      <c r="T174" s="179"/>
      <c r="AT174" s="173" t="s">
        <v>182</v>
      </c>
      <c r="AU174" s="173" t="s">
        <v>84</v>
      </c>
      <c r="AV174" s="14" t="s">
        <v>84</v>
      </c>
      <c r="AW174" s="14" t="s">
        <v>3</v>
      </c>
      <c r="AX174" s="14" t="s">
        <v>79</v>
      </c>
      <c r="AY174" s="173" t="s">
        <v>166</v>
      </c>
    </row>
    <row r="175" spans="1:65" s="2" customFormat="1" ht="33" customHeight="1">
      <c r="A175" s="32"/>
      <c r="B175" s="149"/>
      <c r="C175" s="150" t="s">
        <v>265</v>
      </c>
      <c r="D175" s="150" t="s">
        <v>169</v>
      </c>
      <c r="E175" s="151" t="s">
        <v>642</v>
      </c>
      <c r="F175" s="152" t="s">
        <v>643</v>
      </c>
      <c r="G175" s="153" t="s">
        <v>238</v>
      </c>
      <c r="H175" s="154">
        <v>38.979999999999997</v>
      </c>
      <c r="I175" s="155"/>
      <c r="J175" s="156">
        <f>ROUND(I175*H175,2)</f>
        <v>0</v>
      </c>
      <c r="K175" s="157"/>
      <c r="L175" s="33"/>
      <c r="M175" s="158" t="s">
        <v>1</v>
      </c>
      <c r="N175" s="159" t="s">
        <v>38</v>
      </c>
      <c r="O175" s="58"/>
      <c r="P175" s="160">
        <f>O175*H175</f>
        <v>0</v>
      </c>
      <c r="Q175" s="160">
        <v>3.2943E-5</v>
      </c>
      <c r="R175" s="160">
        <f>Q175*H175</f>
        <v>1.28411814E-3</v>
      </c>
      <c r="S175" s="160">
        <v>0</v>
      </c>
      <c r="T175" s="161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253</v>
      </c>
      <c r="AT175" s="162" t="s">
        <v>169</v>
      </c>
      <c r="AU175" s="162" t="s">
        <v>84</v>
      </c>
      <c r="AY175" s="17" t="s">
        <v>166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7" t="s">
        <v>84</v>
      </c>
      <c r="BK175" s="163">
        <f>ROUND(I175*H175,2)</f>
        <v>0</v>
      </c>
      <c r="BL175" s="17" t="s">
        <v>253</v>
      </c>
      <c r="BM175" s="162" t="s">
        <v>644</v>
      </c>
    </row>
    <row r="176" spans="1:65" s="13" customFormat="1">
      <c r="B176" s="164"/>
      <c r="D176" s="165" t="s">
        <v>182</v>
      </c>
      <c r="E176" s="166" t="s">
        <v>1</v>
      </c>
      <c r="F176" s="167" t="s">
        <v>587</v>
      </c>
      <c r="H176" s="166" t="s">
        <v>1</v>
      </c>
      <c r="I176" s="168"/>
      <c r="L176" s="164"/>
      <c r="M176" s="169"/>
      <c r="N176" s="170"/>
      <c r="O176" s="170"/>
      <c r="P176" s="170"/>
      <c r="Q176" s="170"/>
      <c r="R176" s="170"/>
      <c r="S176" s="170"/>
      <c r="T176" s="171"/>
      <c r="AT176" s="166" t="s">
        <v>182</v>
      </c>
      <c r="AU176" s="166" t="s">
        <v>84</v>
      </c>
      <c r="AV176" s="13" t="s">
        <v>79</v>
      </c>
      <c r="AW176" s="13" t="s">
        <v>28</v>
      </c>
      <c r="AX176" s="13" t="s">
        <v>72</v>
      </c>
      <c r="AY176" s="166" t="s">
        <v>166</v>
      </c>
    </row>
    <row r="177" spans="1:65" s="14" customFormat="1">
      <c r="B177" s="172"/>
      <c r="D177" s="165" t="s">
        <v>182</v>
      </c>
      <c r="E177" s="173" t="s">
        <v>1</v>
      </c>
      <c r="F177" s="174" t="s">
        <v>645</v>
      </c>
      <c r="H177" s="175">
        <v>38.979999999999997</v>
      </c>
      <c r="I177" s="176"/>
      <c r="L177" s="172"/>
      <c r="M177" s="177"/>
      <c r="N177" s="178"/>
      <c r="O177" s="178"/>
      <c r="P177" s="178"/>
      <c r="Q177" s="178"/>
      <c r="R177" s="178"/>
      <c r="S177" s="178"/>
      <c r="T177" s="179"/>
      <c r="AT177" s="173" t="s">
        <v>182</v>
      </c>
      <c r="AU177" s="173" t="s">
        <v>84</v>
      </c>
      <c r="AV177" s="14" t="s">
        <v>84</v>
      </c>
      <c r="AW177" s="14" t="s">
        <v>28</v>
      </c>
      <c r="AX177" s="14" t="s">
        <v>79</v>
      </c>
      <c r="AY177" s="173" t="s">
        <v>166</v>
      </c>
    </row>
    <row r="178" spans="1:65" s="2" customFormat="1" ht="16.5" customHeight="1">
      <c r="A178" s="32"/>
      <c r="B178" s="149"/>
      <c r="C178" s="191" t="s">
        <v>271</v>
      </c>
      <c r="D178" s="191" t="s">
        <v>463</v>
      </c>
      <c r="E178" s="192" t="s">
        <v>646</v>
      </c>
      <c r="F178" s="193" t="s">
        <v>633</v>
      </c>
      <c r="G178" s="194" t="s">
        <v>203</v>
      </c>
      <c r="H178" s="195">
        <v>311.83999999999997</v>
      </c>
      <c r="I178" s="196"/>
      <c r="J178" s="197">
        <f>ROUND(I178*H178,2)</f>
        <v>0</v>
      </c>
      <c r="K178" s="198"/>
      <c r="L178" s="199"/>
      <c r="M178" s="200" t="s">
        <v>1</v>
      </c>
      <c r="N178" s="201" t="s">
        <v>38</v>
      </c>
      <c r="O178" s="58"/>
      <c r="P178" s="160">
        <f>O178*H178</f>
        <v>0</v>
      </c>
      <c r="Q178" s="160">
        <v>2.0000000000000001E-4</v>
      </c>
      <c r="R178" s="160">
        <f>Q178*H178</f>
        <v>6.2368E-2</v>
      </c>
      <c r="S178" s="160">
        <v>0</v>
      </c>
      <c r="T178" s="161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339</v>
      </c>
      <c r="AT178" s="162" t="s">
        <v>463</v>
      </c>
      <c r="AU178" s="162" t="s">
        <v>84</v>
      </c>
      <c r="AY178" s="17" t="s">
        <v>166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84</v>
      </c>
      <c r="BK178" s="163">
        <f>ROUND(I178*H178,2)</f>
        <v>0</v>
      </c>
      <c r="BL178" s="17" t="s">
        <v>253</v>
      </c>
      <c r="BM178" s="162" t="s">
        <v>647</v>
      </c>
    </row>
    <row r="179" spans="1:65" s="2" customFormat="1" ht="16.5" customHeight="1">
      <c r="A179" s="32"/>
      <c r="B179" s="149"/>
      <c r="C179" s="191" t="s">
        <v>7</v>
      </c>
      <c r="D179" s="191" t="s">
        <v>463</v>
      </c>
      <c r="E179" s="192" t="s">
        <v>648</v>
      </c>
      <c r="F179" s="193" t="s">
        <v>649</v>
      </c>
      <c r="G179" s="194" t="s">
        <v>172</v>
      </c>
      <c r="H179" s="195">
        <v>24.167999999999999</v>
      </c>
      <c r="I179" s="196"/>
      <c r="J179" s="197">
        <f>ROUND(I179*H179,2)</f>
        <v>0</v>
      </c>
      <c r="K179" s="198"/>
      <c r="L179" s="199"/>
      <c r="M179" s="200" t="s">
        <v>1</v>
      </c>
      <c r="N179" s="201" t="s">
        <v>38</v>
      </c>
      <c r="O179" s="58"/>
      <c r="P179" s="160">
        <f>O179*H179</f>
        <v>0</v>
      </c>
      <c r="Q179" s="160">
        <v>7.92E-3</v>
      </c>
      <c r="R179" s="160">
        <f>Q179*H179</f>
        <v>0.19141055999999998</v>
      </c>
      <c r="S179" s="160">
        <v>0</v>
      </c>
      <c r="T179" s="161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2" t="s">
        <v>339</v>
      </c>
      <c r="AT179" s="162" t="s">
        <v>463</v>
      </c>
      <c r="AU179" s="162" t="s">
        <v>84</v>
      </c>
      <c r="AY179" s="17" t="s">
        <v>166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7" t="s">
        <v>84</v>
      </c>
      <c r="BK179" s="163">
        <f>ROUND(I179*H179,2)</f>
        <v>0</v>
      </c>
      <c r="BL179" s="17" t="s">
        <v>253</v>
      </c>
      <c r="BM179" s="162" t="s">
        <v>650</v>
      </c>
    </row>
    <row r="180" spans="1:65" s="2" customFormat="1" ht="16.5" customHeight="1">
      <c r="A180" s="32"/>
      <c r="B180" s="149"/>
      <c r="C180" s="150" t="s">
        <v>279</v>
      </c>
      <c r="D180" s="150" t="s">
        <v>169</v>
      </c>
      <c r="E180" s="151" t="s">
        <v>651</v>
      </c>
      <c r="F180" s="152" t="s">
        <v>652</v>
      </c>
      <c r="G180" s="153" t="s">
        <v>238</v>
      </c>
      <c r="H180" s="154">
        <v>38.979999999999997</v>
      </c>
      <c r="I180" s="155"/>
      <c r="J180" s="156">
        <f>ROUND(I180*H180,2)</f>
        <v>0</v>
      </c>
      <c r="K180" s="157"/>
      <c r="L180" s="33"/>
      <c r="M180" s="158" t="s">
        <v>1</v>
      </c>
      <c r="N180" s="159" t="s">
        <v>38</v>
      </c>
      <c r="O180" s="58"/>
      <c r="P180" s="160">
        <f>O180*H180</f>
        <v>0</v>
      </c>
      <c r="Q180" s="160">
        <v>0</v>
      </c>
      <c r="R180" s="160">
        <f>Q180*H180</f>
        <v>0</v>
      </c>
      <c r="S180" s="160">
        <v>0</v>
      </c>
      <c r="T180" s="161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253</v>
      </c>
      <c r="AT180" s="162" t="s">
        <v>169</v>
      </c>
      <c r="AU180" s="162" t="s">
        <v>84</v>
      </c>
      <c r="AY180" s="17" t="s">
        <v>166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7" t="s">
        <v>84</v>
      </c>
      <c r="BK180" s="163">
        <f>ROUND(I180*H180,2)</f>
        <v>0</v>
      </c>
      <c r="BL180" s="17" t="s">
        <v>253</v>
      </c>
      <c r="BM180" s="162" t="s">
        <v>653</v>
      </c>
    </row>
    <row r="181" spans="1:65" s="13" customFormat="1">
      <c r="B181" s="164"/>
      <c r="D181" s="165" t="s">
        <v>182</v>
      </c>
      <c r="E181" s="166" t="s">
        <v>1</v>
      </c>
      <c r="F181" s="167" t="s">
        <v>587</v>
      </c>
      <c r="H181" s="166" t="s">
        <v>1</v>
      </c>
      <c r="I181" s="168"/>
      <c r="L181" s="164"/>
      <c r="M181" s="169"/>
      <c r="N181" s="170"/>
      <c r="O181" s="170"/>
      <c r="P181" s="170"/>
      <c r="Q181" s="170"/>
      <c r="R181" s="170"/>
      <c r="S181" s="170"/>
      <c r="T181" s="171"/>
      <c r="AT181" s="166" t="s">
        <v>182</v>
      </c>
      <c r="AU181" s="166" t="s">
        <v>84</v>
      </c>
      <c r="AV181" s="13" t="s">
        <v>79</v>
      </c>
      <c r="AW181" s="13" t="s">
        <v>28</v>
      </c>
      <c r="AX181" s="13" t="s">
        <v>72</v>
      </c>
      <c r="AY181" s="166" t="s">
        <v>166</v>
      </c>
    </row>
    <row r="182" spans="1:65" s="14" customFormat="1">
      <c r="B182" s="172"/>
      <c r="D182" s="165" t="s">
        <v>182</v>
      </c>
      <c r="E182" s="173" t="s">
        <v>1</v>
      </c>
      <c r="F182" s="174" t="s">
        <v>645</v>
      </c>
      <c r="H182" s="175">
        <v>38.979999999999997</v>
      </c>
      <c r="I182" s="176"/>
      <c r="L182" s="172"/>
      <c r="M182" s="177"/>
      <c r="N182" s="178"/>
      <c r="O182" s="178"/>
      <c r="P182" s="178"/>
      <c r="Q182" s="178"/>
      <c r="R182" s="178"/>
      <c r="S182" s="178"/>
      <c r="T182" s="179"/>
      <c r="AT182" s="173" t="s">
        <v>182</v>
      </c>
      <c r="AU182" s="173" t="s">
        <v>84</v>
      </c>
      <c r="AV182" s="14" t="s">
        <v>84</v>
      </c>
      <c r="AW182" s="14" t="s">
        <v>28</v>
      </c>
      <c r="AX182" s="14" t="s">
        <v>79</v>
      </c>
      <c r="AY182" s="173" t="s">
        <v>166</v>
      </c>
    </row>
    <row r="183" spans="1:65" s="2" customFormat="1" ht="21.75" customHeight="1">
      <c r="A183" s="32"/>
      <c r="B183" s="149"/>
      <c r="C183" s="191" t="s">
        <v>284</v>
      </c>
      <c r="D183" s="191" t="s">
        <v>463</v>
      </c>
      <c r="E183" s="192" t="s">
        <v>654</v>
      </c>
      <c r="F183" s="193" t="s">
        <v>655</v>
      </c>
      <c r="G183" s="194" t="s">
        <v>180</v>
      </c>
      <c r="H183" s="195">
        <v>0.46800000000000003</v>
      </c>
      <c r="I183" s="196"/>
      <c r="J183" s="197">
        <f>ROUND(I183*H183,2)</f>
        <v>0</v>
      </c>
      <c r="K183" s="198"/>
      <c r="L183" s="199"/>
      <c r="M183" s="200" t="s">
        <v>1</v>
      </c>
      <c r="N183" s="201" t="s">
        <v>38</v>
      </c>
      <c r="O183" s="58"/>
      <c r="P183" s="160">
        <f>O183*H183</f>
        <v>0</v>
      </c>
      <c r="Q183" s="160">
        <v>2.4500000000000001E-2</v>
      </c>
      <c r="R183" s="160">
        <f>Q183*H183</f>
        <v>1.1466E-2</v>
      </c>
      <c r="S183" s="160">
        <v>0</v>
      </c>
      <c r="T183" s="161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339</v>
      </c>
      <c r="AT183" s="162" t="s">
        <v>463</v>
      </c>
      <c r="AU183" s="162" t="s">
        <v>84</v>
      </c>
      <c r="AY183" s="17" t="s">
        <v>166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84</v>
      </c>
      <c r="BK183" s="163">
        <f>ROUND(I183*H183,2)</f>
        <v>0</v>
      </c>
      <c r="BL183" s="17" t="s">
        <v>253</v>
      </c>
      <c r="BM183" s="162" t="s">
        <v>656</v>
      </c>
    </row>
    <row r="184" spans="1:65" s="14" customFormat="1">
      <c r="B184" s="172"/>
      <c r="D184" s="165" t="s">
        <v>182</v>
      </c>
      <c r="F184" s="174" t="s">
        <v>657</v>
      </c>
      <c r="H184" s="175">
        <v>0.46800000000000003</v>
      </c>
      <c r="I184" s="176"/>
      <c r="L184" s="172"/>
      <c r="M184" s="177"/>
      <c r="N184" s="178"/>
      <c r="O184" s="178"/>
      <c r="P184" s="178"/>
      <c r="Q184" s="178"/>
      <c r="R184" s="178"/>
      <c r="S184" s="178"/>
      <c r="T184" s="179"/>
      <c r="AT184" s="173" t="s">
        <v>182</v>
      </c>
      <c r="AU184" s="173" t="s">
        <v>84</v>
      </c>
      <c r="AV184" s="14" t="s">
        <v>84</v>
      </c>
      <c r="AW184" s="14" t="s">
        <v>3</v>
      </c>
      <c r="AX184" s="14" t="s">
        <v>79</v>
      </c>
      <c r="AY184" s="173" t="s">
        <v>166</v>
      </c>
    </row>
    <row r="185" spans="1:65" s="2" customFormat="1" ht="21.75" customHeight="1">
      <c r="A185" s="32"/>
      <c r="B185" s="149"/>
      <c r="C185" s="150" t="s">
        <v>288</v>
      </c>
      <c r="D185" s="150" t="s">
        <v>169</v>
      </c>
      <c r="E185" s="151" t="s">
        <v>658</v>
      </c>
      <c r="F185" s="152" t="s">
        <v>659</v>
      </c>
      <c r="G185" s="153" t="s">
        <v>274</v>
      </c>
      <c r="H185" s="154">
        <v>0.69</v>
      </c>
      <c r="I185" s="155"/>
      <c r="J185" s="156">
        <f>ROUND(I185*H185,2)</f>
        <v>0</v>
      </c>
      <c r="K185" s="157"/>
      <c r="L185" s="33"/>
      <c r="M185" s="158" t="s">
        <v>1</v>
      </c>
      <c r="N185" s="159" t="s">
        <v>38</v>
      </c>
      <c r="O185" s="58"/>
      <c r="P185" s="160">
        <f>O185*H185</f>
        <v>0</v>
      </c>
      <c r="Q185" s="160">
        <v>0</v>
      </c>
      <c r="R185" s="160">
        <f>Q185*H185</f>
        <v>0</v>
      </c>
      <c r="S185" s="160">
        <v>0</v>
      </c>
      <c r="T185" s="16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2" t="s">
        <v>253</v>
      </c>
      <c r="AT185" s="162" t="s">
        <v>169</v>
      </c>
      <c r="AU185" s="162" t="s">
        <v>84</v>
      </c>
      <c r="AY185" s="17" t="s">
        <v>166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7" t="s">
        <v>84</v>
      </c>
      <c r="BK185" s="163">
        <f>ROUND(I185*H185,2)</f>
        <v>0</v>
      </c>
      <c r="BL185" s="17" t="s">
        <v>253</v>
      </c>
      <c r="BM185" s="162" t="s">
        <v>660</v>
      </c>
    </row>
    <row r="186" spans="1:65" s="12" customFormat="1" ht="22.9" customHeight="1">
      <c r="B186" s="136"/>
      <c r="D186" s="137" t="s">
        <v>71</v>
      </c>
      <c r="E186" s="147" t="s">
        <v>661</v>
      </c>
      <c r="F186" s="147" t="s">
        <v>662</v>
      </c>
      <c r="I186" s="139"/>
      <c r="J186" s="148">
        <f>BK186</f>
        <v>0</v>
      </c>
      <c r="L186" s="136"/>
      <c r="M186" s="141"/>
      <c r="N186" s="142"/>
      <c r="O186" s="142"/>
      <c r="P186" s="143">
        <f>SUM(P187:P194)</f>
        <v>0</v>
      </c>
      <c r="Q186" s="142"/>
      <c r="R186" s="143">
        <f>SUM(R187:R194)</f>
        <v>0.50072021999999994</v>
      </c>
      <c r="S186" s="142"/>
      <c r="T186" s="144">
        <f>SUM(T187:T194)</f>
        <v>0</v>
      </c>
      <c r="AR186" s="137" t="s">
        <v>84</v>
      </c>
      <c r="AT186" s="145" t="s">
        <v>71</v>
      </c>
      <c r="AU186" s="145" t="s">
        <v>79</v>
      </c>
      <c r="AY186" s="137" t="s">
        <v>166</v>
      </c>
      <c r="BK186" s="146">
        <f>SUM(BK187:BK194)</f>
        <v>0</v>
      </c>
    </row>
    <row r="187" spans="1:65" s="2" customFormat="1" ht="21.75" customHeight="1">
      <c r="A187" s="32"/>
      <c r="B187" s="149"/>
      <c r="C187" s="150" t="s">
        <v>292</v>
      </c>
      <c r="D187" s="150" t="s">
        <v>169</v>
      </c>
      <c r="E187" s="151" t="s">
        <v>663</v>
      </c>
      <c r="F187" s="152" t="s">
        <v>664</v>
      </c>
      <c r="G187" s="153" t="s">
        <v>172</v>
      </c>
      <c r="H187" s="154">
        <v>77.064999999999998</v>
      </c>
      <c r="I187" s="155"/>
      <c r="J187" s="156">
        <f>ROUND(I187*H187,2)</f>
        <v>0</v>
      </c>
      <c r="K187" s="157"/>
      <c r="L187" s="33"/>
      <c r="M187" s="158" t="s">
        <v>1</v>
      </c>
      <c r="N187" s="159" t="s">
        <v>38</v>
      </c>
      <c r="O187" s="58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2" t="s">
        <v>253</v>
      </c>
      <c r="AT187" s="162" t="s">
        <v>169</v>
      </c>
      <c r="AU187" s="162" t="s">
        <v>84</v>
      </c>
      <c r="AY187" s="17" t="s">
        <v>166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7" t="s">
        <v>84</v>
      </c>
      <c r="BK187" s="163">
        <f>ROUND(I187*H187,2)</f>
        <v>0</v>
      </c>
      <c r="BL187" s="17" t="s">
        <v>253</v>
      </c>
      <c r="BM187" s="162" t="s">
        <v>665</v>
      </c>
    </row>
    <row r="188" spans="1:65" s="13" customFormat="1">
      <c r="B188" s="164"/>
      <c r="D188" s="165" t="s">
        <v>182</v>
      </c>
      <c r="E188" s="166" t="s">
        <v>1</v>
      </c>
      <c r="F188" s="167" t="s">
        <v>608</v>
      </c>
      <c r="H188" s="166" t="s">
        <v>1</v>
      </c>
      <c r="I188" s="168"/>
      <c r="L188" s="164"/>
      <c r="M188" s="169"/>
      <c r="N188" s="170"/>
      <c r="O188" s="170"/>
      <c r="P188" s="170"/>
      <c r="Q188" s="170"/>
      <c r="R188" s="170"/>
      <c r="S188" s="170"/>
      <c r="T188" s="171"/>
      <c r="AT188" s="166" t="s">
        <v>182</v>
      </c>
      <c r="AU188" s="166" t="s">
        <v>84</v>
      </c>
      <c r="AV188" s="13" t="s">
        <v>79</v>
      </c>
      <c r="AW188" s="13" t="s">
        <v>28</v>
      </c>
      <c r="AX188" s="13" t="s">
        <v>72</v>
      </c>
      <c r="AY188" s="166" t="s">
        <v>166</v>
      </c>
    </row>
    <row r="189" spans="1:65" s="14" customFormat="1">
      <c r="B189" s="172"/>
      <c r="D189" s="165" t="s">
        <v>182</v>
      </c>
      <c r="E189" s="173" t="s">
        <v>1</v>
      </c>
      <c r="F189" s="174" t="s">
        <v>619</v>
      </c>
      <c r="H189" s="175">
        <v>77.064999999999998</v>
      </c>
      <c r="I189" s="176"/>
      <c r="L189" s="172"/>
      <c r="M189" s="177"/>
      <c r="N189" s="178"/>
      <c r="O189" s="178"/>
      <c r="P189" s="178"/>
      <c r="Q189" s="178"/>
      <c r="R189" s="178"/>
      <c r="S189" s="178"/>
      <c r="T189" s="179"/>
      <c r="AT189" s="173" t="s">
        <v>182</v>
      </c>
      <c r="AU189" s="173" t="s">
        <v>84</v>
      </c>
      <c r="AV189" s="14" t="s">
        <v>84</v>
      </c>
      <c r="AW189" s="14" t="s">
        <v>28</v>
      </c>
      <c r="AX189" s="14" t="s">
        <v>79</v>
      </c>
      <c r="AY189" s="173" t="s">
        <v>166</v>
      </c>
    </row>
    <row r="190" spans="1:65" s="2" customFormat="1" ht="21.75" customHeight="1">
      <c r="A190" s="32"/>
      <c r="B190" s="149"/>
      <c r="C190" s="191" t="s">
        <v>298</v>
      </c>
      <c r="D190" s="191" t="s">
        <v>463</v>
      </c>
      <c r="E190" s="192" t="s">
        <v>666</v>
      </c>
      <c r="F190" s="193" t="s">
        <v>667</v>
      </c>
      <c r="G190" s="194" t="s">
        <v>172</v>
      </c>
      <c r="H190" s="195">
        <v>78.605999999999995</v>
      </c>
      <c r="I190" s="196"/>
      <c r="J190" s="197">
        <f>ROUND(I190*H190,2)</f>
        <v>0</v>
      </c>
      <c r="K190" s="198"/>
      <c r="L190" s="199"/>
      <c r="M190" s="200" t="s">
        <v>1</v>
      </c>
      <c r="N190" s="201" t="s">
        <v>38</v>
      </c>
      <c r="O190" s="58"/>
      <c r="P190" s="160">
        <f>O190*H190</f>
        <v>0</v>
      </c>
      <c r="Q190" s="160">
        <v>2.4499999999999999E-3</v>
      </c>
      <c r="R190" s="160">
        <f>Q190*H190</f>
        <v>0.19258469999999997</v>
      </c>
      <c r="S190" s="160">
        <v>0</v>
      </c>
      <c r="T190" s="161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2" t="s">
        <v>339</v>
      </c>
      <c r="AT190" s="162" t="s">
        <v>463</v>
      </c>
      <c r="AU190" s="162" t="s">
        <v>84</v>
      </c>
      <c r="AY190" s="17" t="s">
        <v>166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7" t="s">
        <v>84</v>
      </c>
      <c r="BK190" s="163">
        <f>ROUND(I190*H190,2)</f>
        <v>0</v>
      </c>
      <c r="BL190" s="17" t="s">
        <v>253</v>
      </c>
      <c r="BM190" s="162" t="s">
        <v>668</v>
      </c>
    </row>
    <row r="191" spans="1:65" s="14" customFormat="1">
      <c r="B191" s="172"/>
      <c r="D191" s="165" t="s">
        <v>182</v>
      </c>
      <c r="F191" s="174" t="s">
        <v>669</v>
      </c>
      <c r="H191" s="175">
        <v>78.605999999999995</v>
      </c>
      <c r="I191" s="176"/>
      <c r="L191" s="172"/>
      <c r="M191" s="177"/>
      <c r="N191" s="178"/>
      <c r="O191" s="178"/>
      <c r="P191" s="178"/>
      <c r="Q191" s="178"/>
      <c r="R191" s="178"/>
      <c r="S191" s="178"/>
      <c r="T191" s="179"/>
      <c r="AT191" s="173" t="s">
        <v>182</v>
      </c>
      <c r="AU191" s="173" t="s">
        <v>84</v>
      </c>
      <c r="AV191" s="14" t="s">
        <v>84</v>
      </c>
      <c r="AW191" s="14" t="s">
        <v>3</v>
      </c>
      <c r="AX191" s="14" t="s">
        <v>79</v>
      </c>
      <c r="AY191" s="173" t="s">
        <v>166</v>
      </c>
    </row>
    <row r="192" spans="1:65" s="2" customFormat="1" ht="21.75" customHeight="1">
      <c r="A192" s="32"/>
      <c r="B192" s="149"/>
      <c r="C192" s="191" t="s">
        <v>306</v>
      </c>
      <c r="D192" s="191" t="s">
        <v>463</v>
      </c>
      <c r="E192" s="192" t="s">
        <v>670</v>
      </c>
      <c r="F192" s="193" t="s">
        <v>671</v>
      </c>
      <c r="G192" s="194" t="s">
        <v>172</v>
      </c>
      <c r="H192" s="195">
        <v>78.605999999999995</v>
      </c>
      <c r="I192" s="196"/>
      <c r="J192" s="197">
        <f>ROUND(I192*H192,2)</f>
        <v>0</v>
      </c>
      <c r="K192" s="198"/>
      <c r="L192" s="199"/>
      <c r="M192" s="200" t="s">
        <v>1</v>
      </c>
      <c r="N192" s="201" t="s">
        <v>38</v>
      </c>
      <c r="O192" s="58"/>
      <c r="P192" s="160">
        <f>O192*H192</f>
        <v>0</v>
      </c>
      <c r="Q192" s="160">
        <v>3.9199999999999999E-3</v>
      </c>
      <c r="R192" s="160">
        <f>Q192*H192</f>
        <v>0.30813552</v>
      </c>
      <c r="S192" s="160">
        <v>0</v>
      </c>
      <c r="T192" s="161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2" t="s">
        <v>339</v>
      </c>
      <c r="AT192" s="162" t="s">
        <v>463</v>
      </c>
      <c r="AU192" s="162" t="s">
        <v>84</v>
      </c>
      <c r="AY192" s="17" t="s">
        <v>166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7" t="s">
        <v>84</v>
      </c>
      <c r="BK192" s="163">
        <f>ROUND(I192*H192,2)</f>
        <v>0</v>
      </c>
      <c r="BL192" s="17" t="s">
        <v>253</v>
      </c>
      <c r="BM192" s="162" t="s">
        <v>672</v>
      </c>
    </row>
    <row r="193" spans="1:65" s="14" customFormat="1">
      <c r="B193" s="172"/>
      <c r="D193" s="165" t="s">
        <v>182</v>
      </c>
      <c r="F193" s="174" t="s">
        <v>669</v>
      </c>
      <c r="H193" s="175">
        <v>78.605999999999995</v>
      </c>
      <c r="I193" s="176"/>
      <c r="L193" s="172"/>
      <c r="M193" s="177"/>
      <c r="N193" s="178"/>
      <c r="O193" s="178"/>
      <c r="P193" s="178"/>
      <c r="Q193" s="178"/>
      <c r="R193" s="178"/>
      <c r="S193" s="178"/>
      <c r="T193" s="179"/>
      <c r="AT193" s="173" t="s">
        <v>182</v>
      </c>
      <c r="AU193" s="173" t="s">
        <v>84</v>
      </c>
      <c r="AV193" s="14" t="s">
        <v>84</v>
      </c>
      <c r="AW193" s="14" t="s">
        <v>3</v>
      </c>
      <c r="AX193" s="14" t="s">
        <v>79</v>
      </c>
      <c r="AY193" s="173" t="s">
        <v>166</v>
      </c>
    </row>
    <row r="194" spans="1:65" s="2" customFormat="1" ht="21.75" customHeight="1">
      <c r="A194" s="32"/>
      <c r="B194" s="149"/>
      <c r="C194" s="150" t="s">
        <v>312</v>
      </c>
      <c r="D194" s="150" t="s">
        <v>169</v>
      </c>
      <c r="E194" s="151" t="s">
        <v>673</v>
      </c>
      <c r="F194" s="152" t="s">
        <v>674</v>
      </c>
      <c r="G194" s="153" t="s">
        <v>274</v>
      </c>
      <c r="H194" s="154">
        <v>0.501</v>
      </c>
      <c r="I194" s="155"/>
      <c r="J194" s="156">
        <f>ROUND(I194*H194,2)</f>
        <v>0</v>
      </c>
      <c r="K194" s="157"/>
      <c r="L194" s="33"/>
      <c r="M194" s="158" t="s">
        <v>1</v>
      </c>
      <c r="N194" s="159" t="s">
        <v>38</v>
      </c>
      <c r="O194" s="58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2" t="s">
        <v>253</v>
      </c>
      <c r="AT194" s="162" t="s">
        <v>169</v>
      </c>
      <c r="AU194" s="162" t="s">
        <v>84</v>
      </c>
      <c r="AY194" s="17" t="s">
        <v>166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7" t="s">
        <v>84</v>
      </c>
      <c r="BK194" s="163">
        <f>ROUND(I194*H194,2)</f>
        <v>0</v>
      </c>
      <c r="BL194" s="17" t="s">
        <v>253</v>
      </c>
      <c r="BM194" s="162" t="s">
        <v>675</v>
      </c>
    </row>
    <row r="195" spans="1:65" s="12" customFormat="1" ht="22.9" customHeight="1">
      <c r="B195" s="136"/>
      <c r="D195" s="137" t="s">
        <v>71</v>
      </c>
      <c r="E195" s="147" t="s">
        <v>328</v>
      </c>
      <c r="F195" s="147" t="s">
        <v>329</v>
      </c>
      <c r="I195" s="139"/>
      <c r="J195" s="148">
        <f>BK195</f>
        <v>0</v>
      </c>
      <c r="L195" s="136"/>
      <c r="M195" s="141"/>
      <c r="N195" s="142"/>
      <c r="O195" s="142"/>
      <c r="P195" s="143">
        <f>SUM(P196:P205)</f>
        <v>0</v>
      </c>
      <c r="Q195" s="142"/>
      <c r="R195" s="143">
        <f>SUM(R196:R205)</f>
        <v>5.0206399999999998E-2</v>
      </c>
      <c r="S195" s="142"/>
      <c r="T195" s="144">
        <f>SUM(T196:T205)</f>
        <v>0</v>
      </c>
      <c r="AR195" s="137" t="s">
        <v>84</v>
      </c>
      <c r="AT195" s="145" t="s">
        <v>71</v>
      </c>
      <c r="AU195" s="145" t="s">
        <v>79</v>
      </c>
      <c r="AY195" s="137" t="s">
        <v>166</v>
      </c>
      <c r="BK195" s="146">
        <f>SUM(BK196:BK205)</f>
        <v>0</v>
      </c>
    </row>
    <row r="196" spans="1:65" s="2" customFormat="1" ht="21.75" customHeight="1">
      <c r="A196" s="32"/>
      <c r="B196" s="149"/>
      <c r="C196" s="150" t="s">
        <v>318</v>
      </c>
      <c r="D196" s="150" t="s">
        <v>169</v>
      </c>
      <c r="E196" s="151" t="s">
        <v>676</v>
      </c>
      <c r="F196" s="152" t="s">
        <v>677</v>
      </c>
      <c r="G196" s="153" t="s">
        <v>203</v>
      </c>
      <c r="H196" s="154">
        <v>2</v>
      </c>
      <c r="I196" s="155"/>
      <c r="J196" s="156">
        <f>ROUND(I196*H196,2)</f>
        <v>0</v>
      </c>
      <c r="K196" s="157"/>
      <c r="L196" s="33"/>
      <c r="M196" s="158" t="s">
        <v>1</v>
      </c>
      <c r="N196" s="159" t="s">
        <v>38</v>
      </c>
      <c r="O196" s="58"/>
      <c r="P196" s="160">
        <f>O196*H196</f>
        <v>0</v>
      </c>
      <c r="Q196" s="160">
        <v>1.8799999999999999E-3</v>
      </c>
      <c r="R196" s="160">
        <f>Q196*H196</f>
        <v>3.7599999999999999E-3</v>
      </c>
      <c r="S196" s="160">
        <v>0</v>
      </c>
      <c r="T196" s="16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2" t="s">
        <v>253</v>
      </c>
      <c r="AT196" s="162" t="s">
        <v>169</v>
      </c>
      <c r="AU196" s="162" t="s">
        <v>84</v>
      </c>
      <c r="AY196" s="17" t="s">
        <v>166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7" t="s">
        <v>84</v>
      </c>
      <c r="BK196" s="163">
        <f>ROUND(I196*H196,2)</f>
        <v>0</v>
      </c>
      <c r="BL196" s="17" t="s">
        <v>253</v>
      </c>
      <c r="BM196" s="162" t="s">
        <v>678</v>
      </c>
    </row>
    <row r="197" spans="1:65" s="13" customFormat="1">
      <c r="B197" s="164"/>
      <c r="D197" s="165" t="s">
        <v>182</v>
      </c>
      <c r="E197" s="166" t="s">
        <v>1</v>
      </c>
      <c r="F197" s="167" t="s">
        <v>628</v>
      </c>
      <c r="H197" s="166" t="s">
        <v>1</v>
      </c>
      <c r="I197" s="168"/>
      <c r="L197" s="164"/>
      <c r="M197" s="169"/>
      <c r="N197" s="170"/>
      <c r="O197" s="170"/>
      <c r="P197" s="170"/>
      <c r="Q197" s="170"/>
      <c r="R197" s="170"/>
      <c r="S197" s="170"/>
      <c r="T197" s="171"/>
      <c r="AT197" s="166" t="s">
        <v>182</v>
      </c>
      <c r="AU197" s="166" t="s">
        <v>84</v>
      </c>
      <c r="AV197" s="13" t="s">
        <v>79</v>
      </c>
      <c r="AW197" s="13" t="s">
        <v>28</v>
      </c>
      <c r="AX197" s="13" t="s">
        <v>72</v>
      </c>
      <c r="AY197" s="166" t="s">
        <v>166</v>
      </c>
    </row>
    <row r="198" spans="1:65" s="14" customFormat="1">
      <c r="B198" s="172"/>
      <c r="D198" s="165" t="s">
        <v>182</v>
      </c>
      <c r="E198" s="173" t="s">
        <v>1</v>
      </c>
      <c r="F198" s="174" t="s">
        <v>84</v>
      </c>
      <c r="H198" s="175">
        <v>2</v>
      </c>
      <c r="I198" s="176"/>
      <c r="L198" s="172"/>
      <c r="M198" s="177"/>
      <c r="N198" s="178"/>
      <c r="O198" s="178"/>
      <c r="P198" s="178"/>
      <c r="Q198" s="178"/>
      <c r="R198" s="178"/>
      <c r="S198" s="178"/>
      <c r="T198" s="179"/>
      <c r="AT198" s="173" t="s">
        <v>182</v>
      </c>
      <c r="AU198" s="173" t="s">
        <v>84</v>
      </c>
      <c r="AV198" s="14" t="s">
        <v>84</v>
      </c>
      <c r="AW198" s="14" t="s">
        <v>28</v>
      </c>
      <c r="AX198" s="14" t="s">
        <v>79</v>
      </c>
      <c r="AY198" s="173" t="s">
        <v>166</v>
      </c>
    </row>
    <row r="199" spans="1:65" s="2" customFormat="1" ht="21.75" customHeight="1">
      <c r="A199" s="32"/>
      <c r="B199" s="149"/>
      <c r="C199" s="150" t="s">
        <v>323</v>
      </c>
      <c r="D199" s="150" t="s">
        <v>169</v>
      </c>
      <c r="E199" s="151" t="s">
        <v>679</v>
      </c>
      <c r="F199" s="152" t="s">
        <v>680</v>
      </c>
      <c r="G199" s="153" t="s">
        <v>238</v>
      </c>
      <c r="H199" s="154">
        <v>40.94</v>
      </c>
      <c r="I199" s="155"/>
      <c r="J199" s="156">
        <f>ROUND(I199*H199,2)</f>
        <v>0</v>
      </c>
      <c r="K199" s="157"/>
      <c r="L199" s="33"/>
      <c r="M199" s="158" t="s">
        <v>1</v>
      </c>
      <c r="N199" s="159" t="s">
        <v>38</v>
      </c>
      <c r="O199" s="58"/>
      <c r="P199" s="160">
        <f>O199*H199</f>
        <v>0</v>
      </c>
      <c r="Q199" s="160">
        <v>5.5999999999999995E-4</v>
      </c>
      <c r="R199" s="160">
        <f>Q199*H199</f>
        <v>2.2926399999999996E-2</v>
      </c>
      <c r="S199" s="160">
        <v>0</v>
      </c>
      <c r="T199" s="161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2" t="s">
        <v>253</v>
      </c>
      <c r="AT199" s="162" t="s">
        <v>169</v>
      </c>
      <c r="AU199" s="162" t="s">
        <v>84</v>
      </c>
      <c r="AY199" s="17" t="s">
        <v>166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7" t="s">
        <v>84</v>
      </c>
      <c r="BK199" s="163">
        <f>ROUND(I199*H199,2)</f>
        <v>0</v>
      </c>
      <c r="BL199" s="17" t="s">
        <v>253</v>
      </c>
      <c r="BM199" s="162" t="s">
        <v>681</v>
      </c>
    </row>
    <row r="200" spans="1:65" s="13" customFormat="1">
      <c r="B200" s="164"/>
      <c r="D200" s="165" t="s">
        <v>182</v>
      </c>
      <c r="E200" s="166" t="s">
        <v>1</v>
      </c>
      <c r="F200" s="167" t="s">
        <v>682</v>
      </c>
      <c r="H200" s="166" t="s">
        <v>1</v>
      </c>
      <c r="I200" s="168"/>
      <c r="L200" s="164"/>
      <c r="M200" s="169"/>
      <c r="N200" s="170"/>
      <c r="O200" s="170"/>
      <c r="P200" s="170"/>
      <c r="Q200" s="170"/>
      <c r="R200" s="170"/>
      <c r="S200" s="170"/>
      <c r="T200" s="171"/>
      <c r="AT200" s="166" t="s">
        <v>182</v>
      </c>
      <c r="AU200" s="166" t="s">
        <v>84</v>
      </c>
      <c r="AV200" s="13" t="s">
        <v>79</v>
      </c>
      <c r="AW200" s="13" t="s">
        <v>28</v>
      </c>
      <c r="AX200" s="13" t="s">
        <v>72</v>
      </c>
      <c r="AY200" s="166" t="s">
        <v>166</v>
      </c>
    </row>
    <row r="201" spans="1:65" s="14" customFormat="1">
      <c r="B201" s="172"/>
      <c r="D201" s="165" t="s">
        <v>182</v>
      </c>
      <c r="E201" s="173" t="s">
        <v>1</v>
      </c>
      <c r="F201" s="174" t="s">
        <v>683</v>
      </c>
      <c r="H201" s="175">
        <v>40.94</v>
      </c>
      <c r="I201" s="176"/>
      <c r="L201" s="172"/>
      <c r="M201" s="177"/>
      <c r="N201" s="178"/>
      <c r="O201" s="178"/>
      <c r="P201" s="178"/>
      <c r="Q201" s="178"/>
      <c r="R201" s="178"/>
      <c r="S201" s="178"/>
      <c r="T201" s="179"/>
      <c r="AT201" s="173" t="s">
        <v>182</v>
      </c>
      <c r="AU201" s="173" t="s">
        <v>84</v>
      </c>
      <c r="AV201" s="14" t="s">
        <v>84</v>
      </c>
      <c r="AW201" s="14" t="s">
        <v>28</v>
      </c>
      <c r="AX201" s="14" t="s">
        <v>79</v>
      </c>
      <c r="AY201" s="173" t="s">
        <v>166</v>
      </c>
    </row>
    <row r="202" spans="1:65" s="2" customFormat="1" ht="21.75" customHeight="1">
      <c r="A202" s="32"/>
      <c r="B202" s="149"/>
      <c r="C202" s="150" t="s">
        <v>330</v>
      </c>
      <c r="D202" s="150" t="s">
        <v>169</v>
      </c>
      <c r="E202" s="151" t="s">
        <v>684</v>
      </c>
      <c r="F202" s="152" t="s">
        <v>685</v>
      </c>
      <c r="G202" s="153" t="s">
        <v>238</v>
      </c>
      <c r="H202" s="154">
        <v>8.4</v>
      </c>
      <c r="I202" s="155"/>
      <c r="J202" s="156">
        <f>ROUND(I202*H202,2)</f>
        <v>0</v>
      </c>
      <c r="K202" s="157"/>
      <c r="L202" s="33"/>
      <c r="M202" s="158" t="s">
        <v>1</v>
      </c>
      <c r="N202" s="159" t="s">
        <v>38</v>
      </c>
      <c r="O202" s="58"/>
      <c r="P202" s="160">
        <f>O202*H202</f>
        <v>0</v>
      </c>
      <c r="Q202" s="160">
        <v>2.8E-3</v>
      </c>
      <c r="R202" s="160">
        <f>Q202*H202</f>
        <v>2.3519999999999999E-2</v>
      </c>
      <c r="S202" s="160">
        <v>0</v>
      </c>
      <c r="T202" s="161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2" t="s">
        <v>253</v>
      </c>
      <c r="AT202" s="162" t="s">
        <v>169</v>
      </c>
      <c r="AU202" s="162" t="s">
        <v>84</v>
      </c>
      <c r="AY202" s="17" t="s">
        <v>166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7" t="s">
        <v>84</v>
      </c>
      <c r="BK202" s="163">
        <f>ROUND(I202*H202,2)</f>
        <v>0</v>
      </c>
      <c r="BL202" s="17" t="s">
        <v>253</v>
      </c>
      <c r="BM202" s="162" t="s">
        <v>686</v>
      </c>
    </row>
    <row r="203" spans="1:65" s="13" customFormat="1">
      <c r="B203" s="164"/>
      <c r="D203" s="165" t="s">
        <v>182</v>
      </c>
      <c r="E203" s="166" t="s">
        <v>1</v>
      </c>
      <c r="F203" s="167" t="s">
        <v>628</v>
      </c>
      <c r="H203" s="166" t="s">
        <v>1</v>
      </c>
      <c r="I203" s="168"/>
      <c r="L203" s="164"/>
      <c r="M203" s="169"/>
      <c r="N203" s="170"/>
      <c r="O203" s="170"/>
      <c r="P203" s="170"/>
      <c r="Q203" s="170"/>
      <c r="R203" s="170"/>
      <c r="S203" s="170"/>
      <c r="T203" s="171"/>
      <c r="AT203" s="166" t="s">
        <v>182</v>
      </c>
      <c r="AU203" s="166" t="s">
        <v>84</v>
      </c>
      <c r="AV203" s="13" t="s">
        <v>79</v>
      </c>
      <c r="AW203" s="13" t="s">
        <v>28</v>
      </c>
      <c r="AX203" s="13" t="s">
        <v>72</v>
      </c>
      <c r="AY203" s="166" t="s">
        <v>166</v>
      </c>
    </row>
    <row r="204" spans="1:65" s="14" customFormat="1">
      <c r="B204" s="172"/>
      <c r="D204" s="165" t="s">
        <v>182</v>
      </c>
      <c r="E204" s="173" t="s">
        <v>1</v>
      </c>
      <c r="F204" s="174" t="s">
        <v>687</v>
      </c>
      <c r="H204" s="175">
        <v>8.4</v>
      </c>
      <c r="I204" s="176"/>
      <c r="L204" s="172"/>
      <c r="M204" s="177"/>
      <c r="N204" s="178"/>
      <c r="O204" s="178"/>
      <c r="P204" s="178"/>
      <c r="Q204" s="178"/>
      <c r="R204" s="178"/>
      <c r="S204" s="178"/>
      <c r="T204" s="179"/>
      <c r="AT204" s="173" t="s">
        <v>182</v>
      </c>
      <c r="AU204" s="173" t="s">
        <v>84</v>
      </c>
      <c r="AV204" s="14" t="s">
        <v>84</v>
      </c>
      <c r="AW204" s="14" t="s">
        <v>28</v>
      </c>
      <c r="AX204" s="14" t="s">
        <v>79</v>
      </c>
      <c r="AY204" s="173" t="s">
        <v>166</v>
      </c>
    </row>
    <row r="205" spans="1:65" s="2" customFormat="1" ht="21.75" customHeight="1">
      <c r="A205" s="32"/>
      <c r="B205" s="149"/>
      <c r="C205" s="150" t="s">
        <v>334</v>
      </c>
      <c r="D205" s="150" t="s">
        <v>169</v>
      </c>
      <c r="E205" s="151" t="s">
        <v>688</v>
      </c>
      <c r="F205" s="152" t="s">
        <v>689</v>
      </c>
      <c r="G205" s="153" t="s">
        <v>274</v>
      </c>
      <c r="H205" s="154">
        <v>0.05</v>
      </c>
      <c r="I205" s="155"/>
      <c r="J205" s="156">
        <f>ROUND(I205*H205,2)</f>
        <v>0</v>
      </c>
      <c r="K205" s="157"/>
      <c r="L205" s="33"/>
      <c r="M205" s="158" t="s">
        <v>1</v>
      </c>
      <c r="N205" s="159" t="s">
        <v>38</v>
      </c>
      <c r="O205" s="58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2" t="s">
        <v>253</v>
      </c>
      <c r="AT205" s="162" t="s">
        <v>169</v>
      </c>
      <c r="AU205" s="162" t="s">
        <v>84</v>
      </c>
      <c r="AY205" s="17" t="s">
        <v>166</v>
      </c>
      <c r="BE205" s="163">
        <f>IF(N205="základná",J205,0)</f>
        <v>0</v>
      </c>
      <c r="BF205" s="163">
        <f>IF(N205="znížená",J205,0)</f>
        <v>0</v>
      </c>
      <c r="BG205" s="163">
        <f>IF(N205="zákl. prenesená",J205,0)</f>
        <v>0</v>
      </c>
      <c r="BH205" s="163">
        <f>IF(N205="zníž. prenesená",J205,0)</f>
        <v>0</v>
      </c>
      <c r="BI205" s="163">
        <f>IF(N205="nulová",J205,0)</f>
        <v>0</v>
      </c>
      <c r="BJ205" s="17" t="s">
        <v>84</v>
      </c>
      <c r="BK205" s="163">
        <f>ROUND(I205*H205,2)</f>
        <v>0</v>
      </c>
      <c r="BL205" s="17" t="s">
        <v>253</v>
      </c>
      <c r="BM205" s="162" t="s">
        <v>690</v>
      </c>
    </row>
    <row r="206" spans="1:65" s="12" customFormat="1" ht="22.9" customHeight="1">
      <c r="B206" s="136"/>
      <c r="D206" s="137" t="s">
        <v>71</v>
      </c>
      <c r="E206" s="147" t="s">
        <v>358</v>
      </c>
      <c r="F206" s="147" t="s">
        <v>359</v>
      </c>
      <c r="I206" s="139"/>
      <c r="J206" s="148">
        <f>BK206</f>
        <v>0</v>
      </c>
      <c r="L206" s="136"/>
      <c r="M206" s="141"/>
      <c r="N206" s="142"/>
      <c r="O206" s="142"/>
      <c r="P206" s="143">
        <f>SUM(P207:P230)</f>
        <v>0</v>
      </c>
      <c r="Q206" s="142"/>
      <c r="R206" s="143">
        <f>SUM(R207:R230)</f>
        <v>6.6010600000000003E-2</v>
      </c>
      <c r="S206" s="142"/>
      <c r="T206" s="144">
        <f>SUM(T207:T230)</f>
        <v>0</v>
      </c>
      <c r="AR206" s="137" t="s">
        <v>84</v>
      </c>
      <c r="AT206" s="145" t="s">
        <v>71</v>
      </c>
      <c r="AU206" s="145" t="s">
        <v>79</v>
      </c>
      <c r="AY206" s="137" t="s">
        <v>166</v>
      </c>
      <c r="BK206" s="146">
        <f>SUM(BK207:BK230)</f>
        <v>0</v>
      </c>
    </row>
    <row r="207" spans="1:65" s="2" customFormat="1" ht="21.75" customHeight="1">
      <c r="A207" s="32"/>
      <c r="B207" s="149"/>
      <c r="C207" s="150" t="s">
        <v>339</v>
      </c>
      <c r="D207" s="150" t="s">
        <v>169</v>
      </c>
      <c r="E207" s="151" t="s">
        <v>436</v>
      </c>
      <c r="F207" s="152" t="s">
        <v>437</v>
      </c>
      <c r="G207" s="153" t="s">
        <v>369</v>
      </c>
      <c r="H207" s="154">
        <v>5.0199999999999996</v>
      </c>
      <c r="I207" s="155"/>
      <c r="J207" s="156">
        <f>ROUND(I207*H207,2)</f>
        <v>0</v>
      </c>
      <c r="K207" s="157"/>
      <c r="L207" s="33"/>
      <c r="M207" s="158" t="s">
        <v>1</v>
      </c>
      <c r="N207" s="159" t="s">
        <v>38</v>
      </c>
      <c r="O207" s="58"/>
      <c r="P207" s="160">
        <f>O207*H207</f>
        <v>0</v>
      </c>
      <c r="Q207" s="160">
        <v>8.0000000000000007E-5</v>
      </c>
      <c r="R207" s="160">
        <f>Q207*H207</f>
        <v>4.016E-4</v>
      </c>
      <c r="S207" s="160">
        <v>0</v>
      </c>
      <c r="T207" s="16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253</v>
      </c>
      <c r="AT207" s="162" t="s">
        <v>169</v>
      </c>
      <c r="AU207" s="162" t="s">
        <v>84</v>
      </c>
      <c r="AY207" s="17" t="s">
        <v>166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84</v>
      </c>
      <c r="BK207" s="163">
        <f>ROUND(I207*H207,2)</f>
        <v>0</v>
      </c>
      <c r="BL207" s="17" t="s">
        <v>253</v>
      </c>
      <c r="BM207" s="162" t="s">
        <v>691</v>
      </c>
    </row>
    <row r="208" spans="1:65" s="13" customFormat="1">
      <c r="B208" s="164"/>
      <c r="D208" s="165" t="s">
        <v>182</v>
      </c>
      <c r="E208" s="166" t="s">
        <v>1</v>
      </c>
      <c r="F208" s="167" t="s">
        <v>601</v>
      </c>
      <c r="H208" s="166" t="s">
        <v>1</v>
      </c>
      <c r="I208" s="168"/>
      <c r="L208" s="164"/>
      <c r="M208" s="169"/>
      <c r="N208" s="170"/>
      <c r="O208" s="170"/>
      <c r="P208" s="170"/>
      <c r="Q208" s="170"/>
      <c r="R208" s="170"/>
      <c r="S208" s="170"/>
      <c r="T208" s="171"/>
      <c r="AT208" s="166" t="s">
        <v>182</v>
      </c>
      <c r="AU208" s="166" t="s">
        <v>84</v>
      </c>
      <c r="AV208" s="13" t="s">
        <v>79</v>
      </c>
      <c r="AW208" s="13" t="s">
        <v>28</v>
      </c>
      <c r="AX208" s="13" t="s">
        <v>72</v>
      </c>
      <c r="AY208" s="166" t="s">
        <v>166</v>
      </c>
    </row>
    <row r="209" spans="1:65" s="14" customFormat="1">
      <c r="B209" s="172"/>
      <c r="D209" s="165" t="s">
        <v>182</v>
      </c>
      <c r="E209" s="173" t="s">
        <v>1</v>
      </c>
      <c r="F209" s="174" t="s">
        <v>692</v>
      </c>
      <c r="H209" s="175">
        <v>5.0199999999999996</v>
      </c>
      <c r="I209" s="176"/>
      <c r="L209" s="172"/>
      <c r="M209" s="177"/>
      <c r="N209" s="178"/>
      <c r="O209" s="178"/>
      <c r="P209" s="178"/>
      <c r="Q209" s="178"/>
      <c r="R209" s="178"/>
      <c r="S209" s="178"/>
      <c r="T209" s="179"/>
      <c r="AT209" s="173" t="s">
        <v>182</v>
      </c>
      <c r="AU209" s="173" t="s">
        <v>84</v>
      </c>
      <c r="AV209" s="14" t="s">
        <v>84</v>
      </c>
      <c r="AW209" s="14" t="s">
        <v>28</v>
      </c>
      <c r="AX209" s="14" t="s">
        <v>79</v>
      </c>
      <c r="AY209" s="173" t="s">
        <v>166</v>
      </c>
    </row>
    <row r="210" spans="1:65" s="2" customFormat="1" ht="21.75" customHeight="1">
      <c r="A210" s="32"/>
      <c r="B210" s="149"/>
      <c r="C210" s="150" t="s">
        <v>345</v>
      </c>
      <c r="D210" s="150" t="s">
        <v>169</v>
      </c>
      <c r="E210" s="151" t="s">
        <v>449</v>
      </c>
      <c r="F210" s="152" t="s">
        <v>450</v>
      </c>
      <c r="G210" s="153" t="s">
        <v>369</v>
      </c>
      <c r="H210" s="154">
        <v>52.18</v>
      </c>
      <c r="I210" s="155"/>
      <c r="J210" s="156">
        <f>ROUND(I210*H210,2)</f>
        <v>0</v>
      </c>
      <c r="K210" s="157"/>
      <c r="L210" s="33"/>
      <c r="M210" s="158" t="s">
        <v>1</v>
      </c>
      <c r="N210" s="159" t="s">
        <v>38</v>
      </c>
      <c r="O210" s="58"/>
      <c r="P210" s="160">
        <f>O210*H210</f>
        <v>0</v>
      </c>
      <c r="Q210" s="160">
        <v>5.0000000000000002E-5</v>
      </c>
      <c r="R210" s="160">
        <f>Q210*H210</f>
        <v>2.6090000000000002E-3</v>
      </c>
      <c r="S210" s="160">
        <v>0</v>
      </c>
      <c r="T210" s="161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62" t="s">
        <v>253</v>
      </c>
      <c r="AT210" s="162" t="s">
        <v>169</v>
      </c>
      <c r="AU210" s="162" t="s">
        <v>84</v>
      </c>
      <c r="AY210" s="17" t="s">
        <v>166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7" t="s">
        <v>84</v>
      </c>
      <c r="BK210" s="163">
        <f>ROUND(I210*H210,2)</f>
        <v>0</v>
      </c>
      <c r="BL210" s="17" t="s">
        <v>253</v>
      </c>
      <c r="BM210" s="162" t="s">
        <v>693</v>
      </c>
    </row>
    <row r="211" spans="1:65" s="13" customFormat="1">
      <c r="B211" s="164"/>
      <c r="D211" s="165" t="s">
        <v>182</v>
      </c>
      <c r="E211" s="166" t="s">
        <v>1</v>
      </c>
      <c r="F211" s="167" t="s">
        <v>601</v>
      </c>
      <c r="H211" s="166" t="s">
        <v>1</v>
      </c>
      <c r="I211" s="168"/>
      <c r="L211" s="164"/>
      <c r="M211" s="169"/>
      <c r="N211" s="170"/>
      <c r="O211" s="170"/>
      <c r="P211" s="170"/>
      <c r="Q211" s="170"/>
      <c r="R211" s="170"/>
      <c r="S211" s="170"/>
      <c r="T211" s="171"/>
      <c r="AT211" s="166" t="s">
        <v>182</v>
      </c>
      <c r="AU211" s="166" t="s">
        <v>84</v>
      </c>
      <c r="AV211" s="13" t="s">
        <v>79</v>
      </c>
      <c r="AW211" s="13" t="s">
        <v>28</v>
      </c>
      <c r="AX211" s="13" t="s">
        <v>72</v>
      </c>
      <c r="AY211" s="166" t="s">
        <v>166</v>
      </c>
    </row>
    <row r="212" spans="1:65" s="14" customFormat="1">
      <c r="B212" s="172"/>
      <c r="D212" s="165" t="s">
        <v>182</v>
      </c>
      <c r="E212" s="173" t="s">
        <v>1</v>
      </c>
      <c r="F212" s="174" t="s">
        <v>694</v>
      </c>
      <c r="H212" s="175">
        <v>52.18</v>
      </c>
      <c r="I212" s="176"/>
      <c r="L212" s="172"/>
      <c r="M212" s="177"/>
      <c r="N212" s="178"/>
      <c r="O212" s="178"/>
      <c r="P212" s="178"/>
      <c r="Q212" s="178"/>
      <c r="R212" s="178"/>
      <c r="S212" s="178"/>
      <c r="T212" s="179"/>
      <c r="AT212" s="173" t="s">
        <v>182</v>
      </c>
      <c r="AU212" s="173" t="s">
        <v>84</v>
      </c>
      <c r="AV212" s="14" t="s">
        <v>84</v>
      </c>
      <c r="AW212" s="14" t="s">
        <v>28</v>
      </c>
      <c r="AX212" s="14" t="s">
        <v>79</v>
      </c>
      <c r="AY212" s="173" t="s">
        <v>166</v>
      </c>
    </row>
    <row r="213" spans="1:65" s="2" customFormat="1" ht="21.75" customHeight="1">
      <c r="A213" s="32"/>
      <c r="B213" s="149"/>
      <c r="C213" s="150" t="s">
        <v>353</v>
      </c>
      <c r="D213" s="150" t="s">
        <v>169</v>
      </c>
      <c r="E213" s="151" t="s">
        <v>453</v>
      </c>
      <c r="F213" s="152" t="s">
        <v>454</v>
      </c>
      <c r="G213" s="153" t="s">
        <v>369</v>
      </c>
      <c r="H213" s="154">
        <v>5.0199999999999996</v>
      </c>
      <c r="I213" s="155"/>
      <c r="J213" s="156">
        <f>ROUND(I213*H213,2)</f>
        <v>0</v>
      </c>
      <c r="K213" s="157"/>
      <c r="L213" s="33"/>
      <c r="M213" s="158" t="s">
        <v>1</v>
      </c>
      <c r="N213" s="159" t="s">
        <v>38</v>
      </c>
      <c r="O213" s="58"/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2" t="s">
        <v>253</v>
      </c>
      <c r="AT213" s="162" t="s">
        <v>169</v>
      </c>
      <c r="AU213" s="162" t="s">
        <v>84</v>
      </c>
      <c r="AY213" s="17" t="s">
        <v>166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7" t="s">
        <v>84</v>
      </c>
      <c r="BK213" s="163">
        <f>ROUND(I213*H213,2)</f>
        <v>0</v>
      </c>
      <c r="BL213" s="17" t="s">
        <v>253</v>
      </c>
      <c r="BM213" s="162" t="s">
        <v>695</v>
      </c>
    </row>
    <row r="214" spans="1:65" s="13" customFormat="1">
      <c r="B214" s="164"/>
      <c r="D214" s="165" t="s">
        <v>182</v>
      </c>
      <c r="E214" s="166" t="s">
        <v>1</v>
      </c>
      <c r="F214" s="167" t="s">
        <v>601</v>
      </c>
      <c r="H214" s="166" t="s">
        <v>1</v>
      </c>
      <c r="I214" s="168"/>
      <c r="L214" s="164"/>
      <c r="M214" s="169"/>
      <c r="N214" s="170"/>
      <c r="O214" s="170"/>
      <c r="P214" s="170"/>
      <c r="Q214" s="170"/>
      <c r="R214" s="170"/>
      <c r="S214" s="170"/>
      <c r="T214" s="171"/>
      <c r="AT214" s="166" t="s">
        <v>182</v>
      </c>
      <c r="AU214" s="166" t="s">
        <v>84</v>
      </c>
      <c r="AV214" s="13" t="s">
        <v>79</v>
      </c>
      <c r="AW214" s="13" t="s">
        <v>28</v>
      </c>
      <c r="AX214" s="13" t="s">
        <v>72</v>
      </c>
      <c r="AY214" s="166" t="s">
        <v>166</v>
      </c>
    </row>
    <row r="215" spans="1:65" s="14" customFormat="1">
      <c r="B215" s="172"/>
      <c r="D215" s="165" t="s">
        <v>182</v>
      </c>
      <c r="E215" s="173" t="s">
        <v>1</v>
      </c>
      <c r="F215" s="174" t="s">
        <v>696</v>
      </c>
      <c r="H215" s="175">
        <v>5.0199999999999996</v>
      </c>
      <c r="I215" s="176"/>
      <c r="L215" s="172"/>
      <c r="M215" s="177"/>
      <c r="N215" s="178"/>
      <c r="O215" s="178"/>
      <c r="P215" s="178"/>
      <c r="Q215" s="178"/>
      <c r="R215" s="178"/>
      <c r="S215" s="178"/>
      <c r="T215" s="179"/>
      <c r="AT215" s="173" t="s">
        <v>182</v>
      </c>
      <c r="AU215" s="173" t="s">
        <v>84</v>
      </c>
      <c r="AV215" s="14" t="s">
        <v>84</v>
      </c>
      <c r="AW215" s="14" t="s">
        <v>28</v>
      </c>
      <c r="AX215" s="14" t="s">
        <v>79</v>
      </c>
      <c r="AY215" s="173" t="s">
        <v>166</v>
      </c>
    </row>
    <row r="216" spans="1:65" s="2" customFormat="1" ht="33" customHeight="1">
      <c r="A216" s="32"/>
      <c r="B216" s="149"/>
      <c r="C216" s="150" t="s">
        <v>360</v>
      </c>
      <c r="D216" s="150" t="s">
        <v>169</v>
      </c>
      <c r="E216" s="151" t="s">
        <v>459</v>
      </c>
      <c r="F216" s="152" t="s">
        <v>460</v>
      </c>
      <c r="G216" s="153" t="s">
        <v>369</v>
      </c>
      <c r="H216" s="154">
        <v>52.18</v>
      </c>
      <c r="I216" s="155"/>
      <c r="J216" s="156">
        <f>ROUND(I216*H216,2)</f>
        <v>0</v>
      </c>
      <c r="K216" s="157"/>
      <c r="L216" s="33"/>
      <c r="M216" s="158" t="s">
        <v>1</v>
      </c>
      <c r="N216" s="159" t="s">
        <v>38</v>
      </c>
      <c r="O216" s="58"/>
      <c r="P216" s="160">
        <f>O216*H216</f>
        <v>0</v>
      </c>
      <c r="Q216" s="160">
        <v>0</v>
      </c>
      <c r="R216" s="160">
        <f>Q216*H216</f>
        <v>0</v>
      </c>
      <c r="S216" s="160">
        <v>0</v>
      </c>
      <c r="T216" s="161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2" t="s">
        <v>253</v>
      </c>
      <c r="AT216" s="162" t="s">
        <v>169</v>
      </c>
      <c r="AU216" s="162" t="s">
        <v>84</v>
      </c>
      <c r="AY216" s="17" t="s">
        <v>166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7" t="s">
        <v>84</v>
      </c>
      <c r="BK216" s="163">
        <f>ROUND(I216*H216,2)</f>
        <v>0</v>
      </c>
      <c r="BL216" s="17" t="s">
        <v>253</v>
      </c>
      <c r="BM216" s="162" t="s">
        <v>697</v>
      </c>
    </row>
    <row r="217" spans="1:65" s="13" customFormat="1">
      <c r="B217" s="164"/>
      <c r="D217" s="165" t="s">
        <v>182</v>
      </c>
      <c r="E217" s="166" t="s">
        <v>1</v>
      </c>
      <c r="F217" s="167" t="s">
        <v>601</v>
      </c>
      <c r="H217" s="166" t="s">
        <v>1</v>
      </c>
      <c r="I217" s="168"/>
      <c r="L217" s="164"/>
      <c r="M217" s="169"/>
      <c r="N217" s="170"/>
      <c r="O217" s="170"/>
      <c r="P217" s="170"/>
      <c r="Q217" s="170"/>
      <c r="R217" s="170"/>
      <c r="S217" s="170"/>
      <c r="T217" s="171"/>
      <c r="AT217" s="166" t="s">
        <v>182</v>
      </c>
      <c r="AU217" s="166" t="s">
        <v>84</v>
      </c>
      <c r="AV217" s="13" t="s">
        <v>79</v>
      </c>
      <c r="AW217" s="13" t="s">
        <v>28</v>
      </c>
      <c r="AX217" s="13" t="s">
        <v>72</v>
      </c>
      <c r="AY217" s="166" t="s">
        <v>166</v>
      </c>
    </row>
    <row r="218" spans="1:65" s="14" customFormat="1">
      <c r="B218" s="172"/>
      <c r="D218" s="165" t="s">
        <v>182</v>
      </c>
      <c r="E218" s="173" t="s">
        <v>1</v>
      </c>
      <c r="F218" s="174" t="s">
        <v>694</v>
      </c>
      <c r="H218" s="175">
        <v>52.18</v>
      </c>
      <c r="I218" s="176"/>
      <c r="L218" s="172"/>
      <c r="M218" s="177"/>
      <c r="N218" s="178"/>
      <c r="O218" s="178"/>
      <c r="P218" s="178"/>
      <c r="Q218" s="178"/>
      <c r="R218" s="178"/>
      <c r="S218" s="178"/>
      <c r="T218" s="179"/>
      <c r="AT218" s="173" t="s">
        <v>182</v>
      </c>
      <c r="AU218" s="173" t="s">
        <v>84</v>
      </c>
      <c r="AV218" s="14" t="s">
        <v>84</v>
      </c>
      <c r="AW218" s="14" t="s">
        <v>28</v>
      </c>
      <c r="AX218" s="14" t="s">
        <v>79</v>
      </c>
      <c r="AY218" s="173" t="s">
        <v>166</v>
      </c>
    </row>
    <row r="219" spans="1:65" s="2" customFormat="1" ht="16.5" customHeight="1">
      <c r="A219" s="32"/>
      <c r="B219" s="149"/>
      <c r="C219" s="191" t="s">
        <v>366</v>
      </c>
      <c r="D219" s="191" t="s">
        <v>463</v>
      </c>
      <c r="E219" s="192" t="s">
        <v>464</v>
      </c>
      <c r="F219" s="193" t="s">
        <v>465</v>
      </c>
      <c r="G219" s="194" t="s">
        <v>274</v>
      </c>
      <c r="H219" s="195">
        <v>5.7000000000000002E-2</v>
      </c>
      <c r="I219" s="196"/>
      <c r="J219" s="197">
        <f>ROUND(I219*H219,2)</f>
        <v>0</v>
      </c>
      <c r="K219" s="198"/>
      <c r="L219" s="199"/>
      <c r="M219" s="200" t="s">
        <v>1</v>
      </c>
      <c r="N219" s="201" t="s">
        <v>38</v>
      </c>
      <c r="O219" s="58"/>
      <c r="P219" s="160">
        <f>O219*H219</f>
        <v>0</v>
      </c>
      <c r="Q219" s="160">
        <v>1</v>
      </c>
      <c r="R219" s="160">
        <f>Q219*H219</f>
        <v>5.7000000000000002E-2</v>
      </c>
      <c r="S219" s="160">
        <v>0</v>
      </c>
      <c r="T219" s="161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2" t="s">
        <v>339</v>
      </c>
      <c r="AT219" s="162" t="s">
        <v>463</v>
      </c>
      <c r="AU219" s="162" t="s">
        <v>84</v>
      </c>
      <c r="AY219" s="17" t="s">
        <v>166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7" t="s">
        <v>84</v>
      </c>
      <c r="BK219" s="163">
        <f>ROUND(I219*H219,2)</f>
        <v>0</v>
      </c>
      <c r="BL219" s="17" t="s">
        <v>253</v>
      </c>
      <c r="BM219" s="162" t="s">
        <v>698</v>
      </c>
    </row>
    <row r="220" spans="1:65" s="13" customFormat="1">
      <c r="B220" s="164"/>
      <c r="D220" s="165" t="s">
        <v>182</v>
      </c>
      <c r="E220" s="166" t="s">
        <v>1</v>
      </c>
      <c r="F220" s="167" t="s">
        <v>601</v>
      </c>
      <c r="H220" s="166" t="s">
        <v>1</v>
      </c>
      <c r="I220" s="168"/>
      <c r="L220" s="164"/>
      <c r="M220" s="169"/>
      <c r="N220" s="170"/>
      <c r="O220" s="170"/>
      <c r="P220" s="170"/>
      <c r="Q220" s="170"/>
      <c r="R220" s="170"/>
      <c r="S220" s="170"/>
      <c r="T220" s="171"/>
      <c r="AT220" s="166" t="s">
        <v>182</v>
      </c>
      <c r="AU220" s="166" t="s">
        <v>84</v>
      </c>
      <c r="AV220" s="13" t="s">
        <v>79</v>
      </c>
      <c r="AW220" s="13" t="s">
        <v>28</v>
      </c>
      <c r="AX220" s="13" t="s">
        <v>72</v>
      </c>
      <c r="AY220" s="166" t="s">
        <v>166</v>
      </c>
    </row>
    <row r="221" spans="1:65" s="14" customFormat="1">
      <c r="B221" s="172"/>
      <c r="D221" s="165" t="s">
        <v>182</v>
      </c>
      <c r="E221" s="173" t="s">
        <v>1</v>
      </c>
      <c r="F221" s="174" t="s">
        <v>699</v>
      </c>
      <c r="H221" s="175">
        <v>5.1999999999999998E-2</v>
      </c>
      <c r="I221" s="176"/>
      <c r="L221" s="172"/>
      <c r="M221" s="177"/>
      <c r="N221" s="178"/>
      <c r="O221" s="178"/>
      <c r="P221" s="178"/>
      <c r="Q221" s="178"/>
      <c r="R221" s="178"/>
      <c r="S221" s="178"/>
      <c r="T221" s="179"/>
      <c r="AT221" s="173" t="s">
        <v>182</v>
      </c>
      <c r="AU221" s="173" t="s">
        <v>84</v>
      </c>
      <c r="AV221" s="14" t="s">
        <v>84</v>
      </c>
      <c r="AW221" s="14" t="s">
        <v>28</v>
      </c>
      <c r="AX221" s="14" t="s">
        <v>79</v>
      </c>
      <c r="AY221" s="173" t="s">
        <v>166</v>
      </c>
    </row>
    <row r="222" spans="1:65" s="14" customFormat="1">
      <c r="B222" s="172"/>
      <c r="D222" s="165" t="s">
        <v>182</v>
      </c>
      <c r="F222" s="174" t="s">
        <v>700</v>
      </c>
      <c r="H222" s="175">
        <v>5.7000000000000002E-2</v>
      </c>
      <c r="I222" s="176"/>
      <c r="L222" s="172"/>
      <c r="M222" s="177"/>
      <c r="N222" s="178"/>
      <c r="O222" s="178"/>
      <c r="P222" s="178"/>
      <c r="Q222" s="178"/>
      <c r="R222" s="178"/>
      <c r="S222" s="178"/>
      <c r="T222" s="179"/>
      <c r="AT222" s="173" t="s">
        <v>182</v>
      </c>
      <c r="AU222" s="173" t="s">
        <v>84</v>
      </c>
      <c r="AV222" s="14" t="s">
        <v>84</v>
      </c>
      <c r="AW222" s="14" t="s">
        <v>3</v>
      </c>
      <c r="AX222" s="14" t="s">
        <v>79</v>
      </c>
      <c r="AY222" s="173" t="s">
        <v>166</v>
      </c>
    </row>
    <row r="223" spans="1:65" s="2" customFormat="1" ht="21.75" customHeight="1">
      <c r="A223" s="32"/>
      <c r="B223" s="149"/>
      <c r="C223" s="191" t="s">
        <v>374</v>
      </c>
      <c r="D223" s="191" t="s">
        <v>463</v>
      </c>
      <c r="E223" s="192" t="s">
        <v>479</v>
      </c>
      <c r="F223" s="193" t="s">
        <v>480</v>
      </c>
      <c r="G223" s="194" t="s">
        <v>274</v>
      </c>
      <c r="H223" s="195">
        <v>6.0000000000000001E-3</v>
      </c>
      <c r="I223" s="196"/>
      <c r="J223" s="197">
        <f>ROUND(I223*H223,2)</f>
        <v>0</v>
      </c>
      <c r="K223" s="198"/>
      <c r="L223" s="199"/>
      <c r="M223" s="200" t="s">
        <v>1</v>
      </c>
      <c r="N223" s="201" t="s">
        <v>38</v>
      </c>
      <c r="O223" s="58"/>
      <c r="P223" s="160">
        <f>O223*H223</f>
        <v>0</v>
      </c>
      <c r="Q223" s="160">
        <v>1</v>
      </c>
      <c r="R223" s="160">
        <f>Q223*H223</f>
        <v>6.0000000000000001E-3</v>
      </c>
      <c r="S223" s="160">
        <v>0</v>
      </c>
      <c r="T223" s="161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62" t="s">
        <v>339</v>
      </c>
      <c r="AT223" s="162" t="s">
        <v>463</v>
      </c>
      <c r="AU223" s="162" t="s">
        <v>84</v>
      </c>
      <c r="AY223" s="17" t="s">
        <v>166</v>
      </c>
      <c r="BE223" s="163">
        <f>IF(N223="základná",J223,0)</f>
        <v>0</v>
      </c>
      <c r="BF223" s="163">
        <f>IF(N223="znížená",J223,0)</f>
        <v>0</v>
      </c>
      <c r="BG223" s="163">
        <f>IF(N223="zákl. prenesená",J223,0)</f>
        <v>0</v>
      </c>
      <c r="BH223" s="163">
        <f>IF(N223="zníž. prenesená",J223,0)</f>
        <v>0</v>
      </c>
      <c r="BI223" s="163">
        <f>IF(N223="nulová",J223,0)</f>
        <v>0</v>
      </c>
      <c r="BJ223" s="17" t="s">
        <v>84</v>
      </c>
      <c r="BK223" s="163">
        <f>ROUND(I223*H223,2)</f>
        <v>0</v>
      </c>
      <c r="BL223" s="17" t="s">
        <v>253</v>
      </c>
      <c r="BM223" s="162" t="s">
        <v>701</v>
      </c>
    </row>
    <row r="224" spans="1:65" s="13" customFormat="1">
      <c r="B224" s="164"/>
      <c r="D224" s="165" t="s">
        <v>182</v>
      </c>
      <c r="E224" s="166" t="s">
        <v>1</v>
      </c>
      <c r="F224" s="167" t="s">
        <v>601</v>
      </c>
      <c r="H224" s="166" t="s">
        <v>1</v>
      </c>
      <c r="I224" s="168"/>
      <c r="L224" s="164"/>
      <c r="M224" s="169"/>
      <c r="N224" s="170"/>
      <c r="O224" s="170"/>
      <c r="P224" s="170"/>
      <c r="Q224" s="170"/>
      <c r="R224" s="170"/>
      <c r="S224" s="170"/>
      <c r="T224" s="171"/>
      <c r="AT224" s="166" t="s">
        <v>182</v>
      </c>
      <c r="AU224" s="166" t="s">
        <v>84</v>
      </c>
      <c r="AV224" s="13" t="s">
        <v>79</v>
      </c>
      <c r="AW224" s="13" t="s">
        <v>28</v>
      </c>
      <c r="AX224" s="13" t="s">
        <v>72</v>
      </c>
      <c r="AY224" s="166" t="s">
        <v>166</v>
      </c>
    </row>
    <row r="225" spans="1:65" s="14" customFormat="1">
      <c r="B225" s="172"/>
      <c r="D225" s="165" t="s">
        <v>182</v>
      </c>
      <c r="E225" s="173" t="s">
        <v>1</v>
      </c>
      <c r="F225" s="174" t="s">
        <v>702</v>
      </c>
      <c r="H225" s="175">
        <v>5.0000000000000001E-3</v>
      </c>
      <c r="I225" s="176"/>
      <c r="L225" s="172"/>
      <c r="M225" s="177"/>
      <c r="N225" s="178"/>
      <c r="O225" s="178"/>
      <c r="P225" s="178"/>
      <c r="Q225" s="178"/>
      <c r="R225" s="178"/>
      <c r="S225" s="178"/>
      <c r="T225" s="179"/>
      <c r="AT225" s="173" t="s">
        <v>182</v>
      </c>
      <c r="AU225" s="173" t="s">
        <v>84</v>
      </c>
      <c r="AV225" s="14" t="s">
        <v>84</v>
      </c>
      <c r="AW225" s="14" t="s">
        <v>28</v>
      </c>
      <c r="AX225" s="14" t="s">
        <v>79</v>
      </c>
      <c r="AY225" s="173" t="s">
        <v>166</v>
      </c>
    </row>
    <row r="226" spans="1:65" s="14" customFormat="1">
      <c r="B226" s="172"/>
      <c r="D226" s="165" t="s">
        <v>182</v>
      </c>
      <c r="F226" s="174" t="s">
        <v>703</v>
      </c>
      <c r="H226" s="175">
        <v>6.0000000000000001E-3</v>
      </c>
      <c r="I226" s="176"/>
      <c r="L226" s="172"/>
      <c r="M226" s="177"/>
      <c r="N226" s="178"/>
      <c r="O226" s="178"/>
      <c r="P226" s="178"/>
      <c r="Q226" s="178"/>
      <c r="R226" s="178"/>
      <c r="S226" s="178"/>
      <c r="T226" s="179"/>
      <c r="AT226" s="173" t="s">
        <v>182</v>
      </c>
      <c r="AU226" s="173" t="s">
        <v>84</v>
      </c>
      <c r="AV226" s="14" t="s">
        <v>84</v>
      </c>
      <c r="AW226" s="14" t="s">
        <v>3</v>
      </c>
      <c r="AX226" s="14" t="s">
        <v>79</v>
      </c>
      <c r="AY226" s="173" t="s">
        <v>166</v>
      </c>
    </row>
    <row r="227" spans="1:65" s="2" customFormat="1" ht="21.75" customHeight="1">
      <c r="A227" s="32"/>
      <c r="B227" s="149"/>
      <c r="C227" s="150" t="s">
        <v>704</v>
      </c>
      <c r="D227" s="150" t="s">
        <v>169</v>
      </c>
      <c r="E227" s="151" t="s">
        <v>495</v>
      </c>
      <c r="F227" s="152" t="s">
        <v>496</v>
      </c>
      <c r="G227" s="153" t="s">
        <v>369</v>
      </c>
      <c r="H227" s="154">
        <v>57.2</v>
      </c>
      <c r="I227" s="155"/>
      <c r="J227" s="156">
        <f>ROUND(I227*H227,2)</f>
        <v>0</v>
      </c>
      <c r="K227" s="157"/>
      <c r="L227" s="33"/>
      <c r="M227" s="158" t="s">
        <v>1</v>
      </c>
      <c r="N227" s="159" t="s">
        <v>38</v>
      </c>
      <c r="O227" s="58"/>
      <c r="P227" s="160">
        <f>O227*H227</f>
        <v>0</v>
      </c>
      <c r="Q227" s="160">
        <v>0</v>
      </c>
      <c r="R227" s="160">
        <f>Q227*H227</f>
        <v>0</v>
      </c>
      <c r="S227" s="160">
        <v>0</v>
      </c>
      <c r="T227" s="161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62" t="s">
        <v>253</v>
      </c>
      <c r="AT227" s="162" t="s">
        <v>169</v>
      </c>
      <c r="AU227" s="162" t="s">
        <v>84</v>
      </c>
      <c r="AY227" s="17" t="s">
        <v>166</v>
      </c>
      <c r="BE227" s="163">
        <f>IF(N227="základná",J227,0)</f>
        <v>0</v>
      </c>
      <c r="BF227" s="163">
        <f>IF(N227="znížená",J227,0)</f>
        <v>0</v>
      </c>
      <c r="BG227" s="163">
        <f>IF(N227="zákl. prenesená",J227,0)</f>
        <v>0</v>
      </c>
      <c r="BH227" s="163">
        <f>IF(N227="zníž. prenesená",J227,0)</f>
        <v>0</v>
      </c>
      <c r="BI227" s="163">
        <f>IF(N227="nulová",J227,0)</f>
        <v>0</v>
      </c>
      <c r="BJ227" s="17" t="s">
        <v>84</v>
      </c>
      <c r="BK227" s="163">
        <f>ROUND(I227*H227,2)</f>
        <v>0</v>
      </c>
      <c r="BL227" s="17" t="s">
        <v>253</v>
      </c>
      <c r="BM227" s="162" t="s">
        <v>705</v>
      </c>
    </row>
    <row r="228" spans="1:65" s="13" customFormat="1">
      <c r="B228" s="164"/>
      <c r="D228" s="165" t="s">
        <v>182</v>
      </c>
      <c r="E228" s="166" t="s">
        <v>1</v>
      </c>
      <c r="F228" s="167" t="s">
        <v>601</v>
      </c>
      <c r="H228" s="166" t="s">
        <v>1</v>
      </c>
      <c r="I228" s="168"/>
      <c r="L228" s="164"/>
      <c r="M228" s="169"/>
      <c r="N228" s="170"/>
      <c r="O228" s="170"/>
      <c r="P228" s="170"/>
      <c r="Q228" s="170"/>
      <c r="R228" s="170"/>
      <c r="S228" s="170"/>
      <c r="T228" s="171"/>
      <c r="AT228" s="166" t="s">
        <v>182</v>
      </c>
      <c r="AU228" s="166" t="s">
        <v>84</v>
      </c>
      <c r="AV228" s="13" t="s">
        <v>79</v>
      </c>
      <c r="AW228" s="13" t="s">
        <v>28</v>
      </c>
      <c r="AX228" s="13" t="s">
        <v>72</v>
      </c>
      <c r="AY228" s="166" t="s">
        <v>166</v>
      </c>
    </row>
    <row r="229" spans="1:65" s="14" customFormat="1">
      <c r="B229" s="172"/>
      <c r="D229" s="165" t="s">
        <v>182</v>
      </c>
      <c r="E229" s="173" t="s">
        <v>1</v>
      </c>
      <c r="F229" s="174" t="s">
        <v>706</v>
      </c>
      <c r="H229" s="175">
        <v>57.2</v>
      </c>
      <c r="I229" s="176"/>
      <c r="L229" s="172"/>
      <c r="M229" s="177"/>
      <c r="N229" s="178"/>
      <c r="O229" s="178"/>
      <c r="P229" s="178"/>
      <c r="Q229" s="178"/>
      <c r="R229" s="178"/>
      <c r="S229" s="178"/>
      <c r="T229" s="179"/>
      <c r="AT229" s="173" t="s">
        <v>182</v>
      </c>
      <c r="AU229" s="173" t="s">
        <v>84</v>
      </c>
      <c r="AV229" s="14" t="s">
        <v>84</v>
      </c>
      <c r="AW229" s="14" t="s">
        <v>28</v>
      </c>
      <c r="AX229" s="14" t="s">
        <v>79</v>
      </c>
      <c r="AY229" s="173" t="s">
        <v>166</v>
      </c>
    </row>
    <row r="230" spans="1:65" s="2" customFormat="1" ht="21.75" customHeight="1">
      <c r="A230" s="32"/>
      <c r="B230" s="149"/>
      <c r="C230" s="150" t="s">
        <v>707</v>
      </c>
      <c r="D230" s="150" t="s">
        <v>169</v>
      </c>
      <c r="E230" s="151" t="s">
        <v>499</v>
      </c>
      <c r="F230" s="152" t="s">
        <v>500</v>
      </c>
      <c r="G230" s="153" t="s">
        <v>274</v>
      </c>
      <c r="H230" s="154">
        <v>6.6000000000000003E-2</v>
      </c>
      <c r="I230" s="155"/>
      <c r="J230" s="156">
        <f>ROUND(I230*H230,2)</f>
        <v>0</v>
      </c>
      <c r="K230" s="157"/>
      <c r="L230" s="33"/>
      <c r="M230" s="158" t="s">
        <v>1</v>
      </c>
      <c r="N230" s="159" t="s">
        <v>38</v>
      </c>
      <c r="O230" s="58"/>
      <c r="P230" s="160">
        <f>O230*H230</f>
        <v>0</v>
      </c>
      <c r="Q230" s="160">
        <v>0</v>
      </c>
      <c r="R230" s="160">
        <f>Q230*H230</f>
        <v>0</v>
      </c>
      <c r="S230" s="160">
        <v>0</v>
      </c>
      <c r="T230" s="161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62" t="s">
        <v>253</v>
      </c>
      <c r="AT230" s="162" t="s">
        <v>169</v>
      </c>
      <c r="AU230" s="162" t="s">
        <v>84</v>
      </c>
      <c r="AY230" s="17" t="s">
        <v>166</v>
      </c>
      <c r="BE230" s="163">
        <f>IF(N230="základná",J230,0)</f>
        <v>0</v>
      </c>
      <c r="BF230" s="163">
        <f>IF(N230="znížená",J230,0)</f>
        <v>0</v>
      </c>
      <c r="BG230" s="163">
        <f>IF(N230="zákl. prenesená",J230,0)</f>
        <v>0</v>
      </c>
      <c r="BH230" s="163">
        <f>IF(N230="zníž. prenesená",J230,0)</f>
        <v>0</v>
      </c>
      <c r="BI230" s="163">
        <f>IF(N230="nulová",J230,0)</f>
        <v>0</v>
      </c>
      <c r="BJ230" s="17" t="s">
        <v>84</v>
      </c>
      <c r="BK230" s="163">
        <f>ROUND(I230*H230,2)</f>
        <v>0</v>
      </c>
      <c r="BL230" s="17" t="s">
        <v>253</v>
      </c>
      <c r="BM230" s="162" t="s">
        <v>708</v>
      </c>
    </row>
    <row r="231" spans="1:65" s="12" customFormat="1" ht="22.9" customHeight="1">
      <c r="B231" s="136"/>
      <c r="D231" s="137" t="s">
        <v>71</v>
      </c>
      <c r="E231" s="147" t="s">
        <v>502</v>
      </c>
      <c r="F231" s="147" t="s">
        <v>503</v>
      </c>
      <c r="I231" s="139"/>
      <c r="J231" s="148">
        <f>BK231</f>
        <v>0</v>
      </c>
      <c r="L231" s="136"/>
      <c r="M231" s="141"/>
      <c r="N231" s="142"/>
      <c r="O231" s="142"/>
      <c r="P231" s="143">
        <f>SUM(P232:P237)</f>
        <v>0</v>
      </c>
      <c r="Q231" s="142"/>
      <c r="R231" s="143">
        <f>SUM(R232:R237)</f>
        <v>2.04624E-3</v>
      </c>
      <c r="S231" s="142"/>
      <c r="T231" s="144">
        <f>SUM(T232:T237)</f>
        <v>0</v>
      </c>
      <c r="AR231" s="137" t="s">
        <v>84</v>
      </c>
      <c r="AT231" s="145" t="s">
        <v>71</v>
      </c>
      <c r="AU231" s="145" t="s">
        <v>79</v>
      </c>
      <c r="AY231" s="137" t="s">
        <v>166</v>
      </c>
      <c r="BK231" s="146">
        <f>SUM(BK232:BK237)</f>
        <v>0</v>
      </c>
    </row>
    <row r="232" spans="1:65" s="2" customFormat="1" ht="21.75" customHeight="1">
      <c r="A232" s="32"/>
      <c r="B232" s="149"/>
      <c r="C232" s="150" t="s">
        <v>709</v>
      </c>
      <c r="D232" s="150" t="s">
        <v>169</v>
      </c>
      <c r="E232" s="151" t="s">
        <v>504</v>
      </c>
      <c r="F232" s="152" t="s">
        <v>505</v>
      </c>
      <c r="G232" s="153" t="s">
        <v>172</v>
      </c>
      <c r="H232" s="154">
        <v>2.8420000000000001</v>
      </c>
      <c r="I232" s="155"/>
      <c r="J232" s="156">
        <f>ROUND(I232*H232,2)</f>
        <v>0</v>
      </c>
      <c r="K232" s="157"/>
      <c r="L232" s="33"/>
      <c r="M232" s="158" t="s">
        <v>1</v>
      </c>
      <c r="N232" s="159" t="s">
        <v>38</v>
      </c>
      <c r="O232" s="58"/>
      <c r="P232" s="160">
        <f>O232*H232</f>
        <v>0</v>
      </c>
      <c r="Q232" s="160">
        <v>5.2999999999999998E-4</v>
      </c>
      <c r="R232" s="160">
        <f>Q232*H232</f>
        <v>1.5062599999999999E-3</v>
      </c>
      <c r="S232" s="160">
        <v>0</v>
      </c>
      <c r="T232" s="161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2" t="s">
        <v>253</v>
      </c>
      <c r="AT232" s="162" t="s">
        <v>169</v>
      </c>
      <c r="AU232" s="162" t="s">
        <v>84</v>
      </c>
      <c r="AY232" s="17" t="s">
        <v>166</v>
      </c>
      <c r="BE232" s="163">
        <f>IF(N232="základná",J232,0)</f>
        <v>0</v>
      </c>
      <c r="BF232" s="163">
        <f>IF(N232="znížená",J232,0)</f>
        <v>0</v>
      </c>
      <c r="BG232" s="163">
        <f>IF(N232="zákl. prenesená",J232,0)</f>
        <v>0</v>
      </c>
      <c r="BH232" s="163">
        <f>IF(N232="zníž. prenesená",J232,0)</f>
        <v>0</v>
      </c>
      <c r="BI232" s="163">
        <f>IF(N232="nulová",J232,0)</f>
        <v>0</v>
      </c>
      <c r="BJ232" s="17" t="s">
        <v>84</v>
      </c>
      <c r="BK232" s="163">
        <f>ROUND(I232*H232,2)</f>
        <v>0</v>
      </c>
      <c r="BL232" s="17" t="s">
        <v>253</v>
      </c>
      <c r="BM232" s="162" t="s">
        <v>710</v>
      </c>
    </row>
    <row r="233" spans="1:65" s="13" customFormat="1">
      <c r="B233" s="164"/>
      <c r="D233" s="165" t="s">
        <v>182</v>
      </c>
      <c r="E233" s="166" t="s">
        <v>1</v>
      </c>
      <c r="F233" s="167" t="s">
        <v>601</v>
      </c>
      <c r="H233" s="166" t="s">
        <v>1</v>
      </c>
      <c r="I233" s="168"/>
      <c r="L233" s="164"/>
      <c r="M233" s="169"/>
      <c r="N233" s="170"/>
      <c r="O233" s="170"/>
      <c r="P233" s="170"/>
      <c r="Q233" s="170"/>
      <c r="R233" s="170"/>
      <c r="S233" s="170"/>
      <c r="T233" s="171"/>
      <c r="AT233" s="166" t="s">
        <v>182</v>
      </c>
      <c r="AU233" s="166" t="s">
        <v>84</v>
      </c>
      <c r="AV233" s="13" t="s">
        <v>79</v>
      </c>
      <c r="AW233" s="13" t="s">
        <v>28</v>
      </c>
      <c r="AX233" s="13" t="s">
        <v>72</v>
      </c>
      <c r="AY233" s="166" t="s">
        <v>166</v>
      </c>
    </row>
    <row r="234" spans="1:65" s="14" customFormat="1">
      <c r="B234" s="172"/>
      <c r="D234" s="165" t="s">
        <v>182</v>
      </c>
      <c r="E234" s="173" t="s">
        <v>1</v>
      </c>
      <c r="F234" s="174" t="s">
        <v>711</v>
      </c>
      <c r="H234" s="175">
        <v>2.5840000000000001</v>
      </c>
      <c r="I234" s="176"/>
      <c r="L234" s="172"/>
      <c r="M234" s="177"/>
      <c r="N234" s="178"/>
      <c r="O234" s="178"/>
      <c r="P234" s="178"/>
      <c r="Q234" s="178"/>
      <c r="R234" s="178"/>
      <c r="S234" s="178"/>
      <c r="T234" s="179"/>
      <c r="AT234" s="173" t="s">
        <v>182</v>
      </c>
      <c r="AU234" s="173" t="s">
        <v>84</v>
      </c>
      <c r="AV234" s="14" t="s">
        <v>84</v>
      </c>
      <c r="AW234" s="14" t="s">
        <v>28</v>
      </c>
      <c r="AX234" s="14" t="s">
        <v>79</v>
      </c>
      <c r="AY234" s="173" t="s">
        <v>166</v>
      </c>
    </row>
    <row r="235" spans="1:65" s="14" customFormat="1">
      <c r="B235" s="172"/>
      <c r="D235" s="165" t="s">
        <v>182</v>
      </c>
      <c r="F235" s="174" t="s">
        <v>712</v>
      </c>
      <c r="H235" s="175">
        <v>2.8420000000000001</v>
      </c>
      <c r="I235" s="176"/>
      <c r="L235" s="172"/>
      <c r="M235" s="177"/>
      <c r="N235" s="178"/>
      <c r="O235" s="178"/>
      <c r="P235" s="178"/>
      <c r="Q235" s="178"/>
      <c r="R235" s="178"/>
      <c r="S235" s="178"/>
      <c r="T235" s="179"/>
      <c r="AT235" s="173" t="s">
        <v>182</v>
      </c>
      <c r="AU235" s="173" t="s">
        <v>84</v>
      </c>
      <c r="AV235" s="14" t="s">
        <v>84</v>
      </c>
      <c r="AW235" s="14" t="s">
        <v>3</v>
      </c>
      <c r="AX235" s="14" t="s">
        <v>79</v>
      </c>
      <c r="AY235" s="173" t="s">
        <v>166</v>
      </c>
    </row>
    <row r="236" spans="1:65" s="2" customFormat="1" ht="16.5" customHeight="1">
      <c r="A236" s="32"/>
      <c r="B236" s="149"/>
      <c r="C236" s="150" t="s">
        <v>713</v>
      </c>
      <c r="D236" s="150" t="s">
        <v>169</v>
      </c>
      <c r="E236" s="151" t="s">
        <v>509</v>
      </c>
      <c r="F236" s="152" t="s">
        <v>510</v>
      </c>
      <c r="G236" s="153" t="s">
        <v>172</v>
      </c>
      <c r="H236" s="154">
        <v>2.8420000000000001</v>
      </c>
      <c r="I236" s="155"/>
      <c r="J236" s="156">
        <f>ROUND(I236*H236,2)</f>
        <v>0</v>
      </c>
      <c r="K236" s="157"/>
      <c r="L236" s="33"/>
      <c r="M236" s="158" t="s">
        <v>1</v>
      </c>
      <c r="N236" s="159" t="s">
        <v>38</v>
      </c>
      <c r="O236" s="58"/>
      <c r="P236" s="160">
        <f>O236*H236</f>
        <v>0</v>
      </c>
      <c r="Q236" s="160">
        <v>1.9000000000000001E-4</v>
      </c>
      <c r="R236" s="160">
        <f>Q236*H236</f>
        <v>5.3998000000000002E-4</v>
      </c>
      <c r="S236" s="160">
        <v>0</v>
      </c>
      <c r="T236" s="161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2" t="s">
        <v>253</v>
      </c>
      <c r="AT236" s="162" t="s">
        <v>169</v>
      </c>
      <c r="AU236" s="162" t="s">
        <v>84</v>
      </c>
      <c r="AY236" s="17" t="s">
        <v>166</v>
      </c>
      <c r="BE236" s="163">
        <f>IF(N236="základná",J236,0)</f>
        <v>0</v>
      </c>
      <c r="BF236" s="163">
        <f>IF(N236="znížená",J236,0)</f>
        <v>0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7" t="s">
        <v>84</v>
      </c>
      <c r="BK236" s="163">
        <f>ROUND(I236*H236,2)</f>
        <v>0</v>
      </c>
      <c r="BL236" s="17" t="s">
        <v>253</v>
      </c>
      <c r="BM236" s="162" t="s">
        <v>714</v>
      </c>
    </row>
    <row r="237" spans="1:65" s="14" customFormat="1">
      <c r="B237" s="172"/>
      <c r="D237" s="165" t="s">
        <v>182</v>
      </c>
      <c r="F237" s="174" t="s">
        <v>712</v>
      </c>
      <c r="H237" s="175">
        <v>2.8420000000000001</v>
      </c>
      <c r="I237" s="176"/>
      <c r="L237" s="172"/>
      <c r="M237" s="188"/>
      <c r="N237" s="189"/>
      <c r="O237" s="189"/>
      <c r="P237" s="189"/>
      <c r="Q237" s="189"/>
      <c r="R237" s="189"/>
      <c r="S237" s="189"/>
      <c r="T237" s="190"/>
      <c r="AT237" s="173" t="s">
        <v>182</v>
      </c>
      <c r="AU237" s="173" t="s">
        <v>84</v>
      </c>
      <c r="AV237" s="14" t="s">
        <v>84</v>
      </c>
      <c r="AW237" s="14" t="s">
        <v>3</v>
      </c>
      <c r="AX237" s="14" t="s">
        <v>79</v>
      </c>
      <c r="AY237" s="173" t="s">
        <v>166</v>
      </c>
    </row>
    <row r="238" spans="1:65" s="2" customFormat="1" ht="6.95" customHeight="1">
      <c r="A238" s="32"/>
      <c r="B238" s="47"/>
      <c r="C238" s="48"/>
      <c r="D238" s="48"/>
      <c r="E238" s="48"/>
      <c r="F238" s="48"/>
      <c r="G238" s="48"/>
      <c r="H238" s="48"/>
      <c r="I238" s="48"/>
      <c r="J238" s="48"/>
      <c r="K238" s="48"/>
      <c r="L238" s="33"/>
      <c r="M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</row>
  </sheetData>
  <autoFilter ref="C133:K237" xr:uid="{00000000-0009-0000-0000-000004000000}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70866141732283472" right="0.70866141732283472" top="0.55118110236220474" bottom="0.55118110236220474" header="0.31496062992125984" footer="0.31496062992125984"/>
  <pageSetup paperSize="9" scale="81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78"/>
  <sheetViews>
    <sheetView showGridLines="0" workbookViewId="0">
      <selection activeCell="F125" sqref="F1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102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715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ROUND(J128,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ROUND((SUM(BE128:BE177)),  2)</f>
        <v>0</v>
      </c>
      <c r="G37" s="32"/>
      <c r="H37" s="32"/>
      <c r="I37" s="105">
        <v>0.2</v>
      </c>
      <c r="J37" s="104">
        <f>ROUND(((SUM(BE128:BE177))*I37),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ROUND((SUM(BF128:BF177)),  2)</f>
        <v>0</v>
      </c>
      <c r="G38" s="32"/>
      <c r="H38" s="32"/>
      <c r="I38" s="105">
        <v>0.2</v>
      </c>
      <c r="J38" s="104">
        <f>ROUND(((SUM(BF128:BF177))*I38),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ROUND((SUM(BG128:BG177)),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ROUND((SUM(BH128:BH177)),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ROUND((SUM(BI128:BI177)),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05 - Výplňové konštrukcie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J128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145</v>
      </c>
      <c r="E101" s="119"/>
      <c r="F101" s="119"/>
      <c r="G101" s="119"/>
      <c r="H101" s="119"/>
      <c r="I101" s="119"/>
      <c r="J101" s="120">
        <f>J129</f>
        <v>0</v>
      </c>
      <c r="L101" s="117"/>
    </row>
    <row r="102" spans="1:47" s="10" customFormat="1" ht="19.899999999999999" hidden="1" customHeight="1">
      <c r="B102" s="121"/>
      <c r="D102" s="122" t="s">
        <v>381</v>
      </c>
      <c r="E102" s="123"/>
      <c r="F102" s="123"/>
      <c r="G102" s="123"/>
      <c r="H102" s="123"/>
      <c r="I102" s="123"/>
      <c r="J102" s="124">
        <f>J130</f>
        <v>0</v>
      </c>
      <c r="L102" s="121"/>
    </row>
    <row r="103" spans="1:47" s="10" customFormat="1" ht="19.899999999999999" hidden="1" customHeight="1">
      <c r="B103" s="121"/>
      <c r="D103" s="122" t="s">
        <v>148</v>
      </c>
      <c r="E103" s="123"/>
      <c r="F103" s="123"/>
      <c r="G103" s="123"/>
      <c r="H103" s="123"/>
      <c r="I103" s="123"/>
      <c r="J103" s="124">
        <f>J150</f>
        <v>0</v>
      </c>
      <c r="L103" s="121"/>
    </row>
    <row r="104" spans="1:47" s="10" customFormat="1" ht="19.899999999999999" hidden="1" customHeight="1">
      <c r="B104" s="121"/>
      <c r="D104" s="122" t="s">
        <v>149</v>
      </c>
      <c r="E104" s="123"/>
      <c r="F104" s="123"/>
      <c r="G104" s="123"/>
      <c r="H104" s="123"/>
      <c r="I104" s="123"/>
      <c r="J104" s="124">
        <f>J155</f>
        <v>0</v>
      </c>
      <c r="L104" s="121"/>
    </row>
    <row r="105" spans="1:47" s="2" customFormat="1" ht="21.75" hidden="1" customHeight="1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47" s="2" customFormat="1" ht="6.95" hidden="1" customHeight="1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hidden="1"/>
    <row r="108" spans="1:47" hidden="1"/>
    <row r="109" spans="1:47" hidden="1"/>
    <row r="110" spans="1:47" s="2" customFormat="1" ht="6.95" customHeight="1">
      <c r="A110" s="32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24.95" customHeight="1">
      <c r="A111" s="32"/>
      <c r="B111" s="33"/>
      <c r="C111" s="21" t="s">
        <v>152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12" customHeight="1">
      <c r="A113" s="32"/>
      <c r="B113" s="33"/>
      <c r="C113" s="27" t="s">
        <v>14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16.5" customHeight="1">
      <c r="A114" s="32"/>
      <c r="B114" s="33"/>
      <c r="C114" s="32"/>
      <c r="D114" s="32"/>
      <c r="E114" s="299" t="str">
        <f>E7</f>
        <v>Džemo  - Komunitná kaviareň</v>
      </c>
      <c r="F114" s="300"/>
      <c r="G114" s="300"/>
      <c r="H114" s="300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1" customFormat="1" ht="12" customHeight="1">
      <c r="B115" s="20"/>
      <c r="C115" s="27" t="s">
        <v>131</v>
      </c>
      <c r="L115" s="20"/>
    </row>
    <row r="116" spans="1:63" s="1" customFormat="1" ht="16.5" customHeight="1">
      <c r="B116" s="20"/>
      <c r="E116" s="299" t="s">
        <v>132</v>
      </c>
      <c r="F116" s="269"/>
      <c r="G116" s="269"/>
      <c r="H116" s="269"/>
      <c r="L116" s="20"/>
    </row>
    <row r="117" spans="1:63" s="1" customFormat="1" ht="12" customHeight="1">
      <c r="B117" s="20"/>
      <c r="C117" s="27" t="s">
        <v>133</v>
      </c>
      <c r="L117" s="20"/>
    </row>
    <row r="118" spans="1:63" s="2" customFormat="1" ht="16.5" customHeight="1">
      <c r="A118" s="32"/>
      <c r="B118" s="33"/>
      <c r="C118" s="32"/>
      <c r="D118" s="32"/>
      <c r="E118" s="301" t="s">
        <v>134</v>
      </c>
      <c r="F118" s="302"/>
      <c r="G118" s="302"/>
      <c r="H118" s="30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2" customHeight="1">
      <c r="A119" s="32"/>
      <c r="B119" s="33"/>
      <c r="C119" s="27" t="s">
        <v>135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6.5" customHeight="1">
      <c r="A120" s="32"/>
      <c r="B120" s="33"/>
      <c r="C120" s="32"/>
      <c r="D120" s="32"/>
      <c r="E120" s="295" t="str">
        <f>E13</f>
        <v>05 - Výplňové konštrukcie</v>
      </c>
      <c r="F120" s="302"/>
      <c r="G120" s="302"/>
      <c r="H120" s="30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12" customHeight="1">
      <c r="A122" s="32"/>
      <c r="B122" s="33"/>
      <c r="C122" s="27" t="s">
        <v>18</v>
      </c>
      <c r="D122" s="32"/>
      <c r="E122" s="32"/>
      <c r="F122" s="25" t="str">
        <f>F16</f>
        <v>Košice, Sídlisko KVP</v>
      </c>
      <c r="G122" s="32"/>
      <c r="H122" s="32"/>
      <c r="I122" s="27" t="s">
        <v>20</v>
      </c>
      <c r="J122" s="55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6.9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25.7" customHeight="1">
      <c r="A124" s="32"/>
      <c r="B124" s="33"/>
      <c r="C124" s="27" t="s">
        <v>21</v>
      </c>
      <c r="D124" s="32"/>
      <c r="E124" s="32"/>
      <c r="F124" s="25" t="str">
        <f>E19</f>
        <v>Mestská časť Košice - Sídlisko KVP</v>
      </c>
      <c r="G124" s="32"/>
      <c r="H124" s="32"/>
      <c r="I124" s="27" t="s">
        <v>26</v>
      </c>
      <c r="J124" s="30" t="str">
        <f>E25</f>
        <v>ARZ architektonické štúdio</v>
      </c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5.2" customHeight="1">
      <c r="A125" s="32"/>
      <c r="B125" s="33"/>
      <c r="C125" s="27" t="s">
        <v>25</v>
      </c>
      <c r="D125" s="32"/>
      <c r="E125" s="32"/>
      <c r="F125" s="25"/>
      <c r="G125" s="32"/>
      <c r="H125" s="32"/>
      <c r="I125" s="27" t="s">
        <v>29</v>
      </c>
      <c r="J125" s="30" t="str">
        <f>E28</f>
        <v xml:space="preserve"> </v>
      </c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2" customFormat="1" ht="10.35" customHeight="1">
      <c r="A126" s="32"/>
      <c r="B126" s="33"/>
      <c r="C126" s="32"/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3" s="11" customFormat="1" ht="29.25" customHeight="1">
      <c r="A127" s="125"/>
      <c r="B127" s="126"/>
      <c r="C127" s="127" t="s">
        <v>153</v>
      </c>
      <c r="D127" s="128" t="s">
        <v>57</v>
      </c>
      <c r="E127" s="128" t="s">
        <v>53</v>
      </c>
      <c r="F127" s="128" t="s">
        <v>54</v>
      </c>
      <c r="G127" s="128" t="s">
        <v>154</v>
      </c>
      <c r="H127" s="128" t="s">
        <v>155</v>
      </c>
      <c r="I127" s="128" t="s">
        <v>156</v>
      </c>
      <c r="J127" s="129" t="s">
        <v>139</v>
      </c>
      <c r="K127" s="130" t="s">
        <v>157</v>
      </c>
      <c r="L127" s="131"/>
      <c r="M127" s="62" t="s">
        <v>1</v>
      </c>
      <c r="N127" s="63" t="s">
        <v>36</v>
      </c>
      <c r="O127" s="63" t="s">
        <v>158</v>
      </c>
      <c r="P127" s="63" t="s">
        <v>159</v>
      </c>
      <c r="Q127" s="63" t="s">
        <v>160</v>
      </c>
      <c r="R127" s="63" t="s">
        <v>161</v>
      </c>
      <c r="S127" s="63" t="s">
        <v>162</v>
      </c>
      <c r="T127" s="64" t="s">
        <v>163</v>
      </c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</row>
    <row r="128" spans="1:63" s="2" customFormat="1" ht="22.9" customHeight="1">
      <c r="A128" s="32"/>
      <c r="B128" s="33"/>
      <c r="C128" s="69" t="s">
        <v>140</v>
      </c>
      <c r="D128" s="32"/>
      <c r="E128" s="32"/>
      <c r="F128" s="32"/>
      <c r="G128" s="32"/>
      <c r="H128" s="32"/>
      <c r="I128" s="32"/>
      <c r="J128" s="132">
        <f>BK128</f>
        <v>0</v>
      </c>
      <c r="K128" s="32"/>
      <c r="L128" s="33"/>
      <c r="M128" s="65"/>
      <c r="N128" s="56"/>
      <c r="O128" s="66"/>
      <c r="P128" s="133">
        <f>P129</f>
        <v>0</v>
      </c>
      <c r="Q128" s="66"/>
      <c r="R128" s="133">
        <f>R129</f>
        <v>1.50282063</v>
      </c>
      <c r="S128" s="66"/>
      <c r="T128" s="134">
        <f>T129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7" t="s">
        <v>71</v>
      </c>
      <c r="AU128" s="17" t="s">
        <v>141</v>
      </c>
      <c r="BK128" s="135">
        <f>BK129</f>
        <v>0</v>
      </c>
    </row>
    <row r="129" spans="1:65" s="12" customFormat="1" ht="25.9" customHeight="1">
      <c r="B129" s="136"/>
      <c r="D129" s="137" t="s">
        <v>71</v>
      </c>
      <c r="E129" s="138" t="s">
        <v>302</v>
      </c>
      <c r="F129" s="138" t="s">
        <v>303</v>
      </c>
      <c r="I129" s="139"/>
      <c r="J129" s="140">
        <f>BK129</f>
        <v>0</v>
      </c>
      <c r="L129" s="136"/>
      <c r="M129" s="141"/>
      <c r="N129" s="142"/>
      <c r="O129" s="142"/>
      <c r="P129" s="143">
        <f>P130+P150+P155</f>
        <v>0</v>
      </c>
      <c r="Q129" s="142"/>
      <c r="R129" s="143">
        <f>R130+R150+R155</f>
        <v>1.50282063</v>
      </c>
      <c r="S129" s="142"/>
      <c r="T129" s="144">
        <f>T130+T150+T155</f>
        <v>0</v>
      </c>
      <c r="AR129" s="137" t="s">
        <v>84</v>
      </c>
      <c r="AT129" s="145" t="s">
        <v>71</v>
      </c>
      <c r="AU129" s="145" t="s">
        <v>72</v>
      </c>
      <c r="AY129" s="137" t="s">
        <v>166</v>
      </c>
      <c r="BK129" s="146">
        <f>BK130+BK150+BK155</f>
        <v>0</v>
      </c>
    </row>
    <row r="130" spans="1:65" s="12" customFormat="1" ht="22.9" customHeight="1">
      <c r="B130" s="136"/>
      <c r="D130" s="137" t="s">
        <v>71</v>
      </c>
      <c r="E130" s="147" t="s">
        <v>411</v>
      </c>
      <c r="F130" s="147" t="s">
        <v>412</v>
      </c>
      <c r="I130" s="139"/>
      <c r="J130" s="148">
        <f>BK130</f>
        <v>0</v>
      </c>
      <c r="L130" s="136"/>
      <c r="M130" s="141"/>
      <c r="N130" s="142"/>
      <c r="O130" s="142"/>
      <c r="P130" s="143">
        <f>SUM(P131:P149)</f>
        <v>0</v>
      </c>
      <c r="Q130" s="142"/>
      <c r="R130" s="143">
        <f>SUM(R131:R149)</f>
        <v>4.4160000000000005E-2</v>
      </c>
      <c r="S130" s="142"/>
      <c r="T130" s="144">
        <f>SUM(T131:T149)</f>
        <v>0</v>
      </c>
      <c r="AR130" s="137" t="s">
        <v>84</v>
      </c>
      <c r="AT130" s="145" t="s">
        <v>71</v>
      </c>
      <c r="AU130" s="145" t="s">
        <v>79</v>
      </c>
      <c r="AY130" s="137" t="s">
        <v>166</v>
      </c>
      <c r="BK130" s="146">
        <f>SUM(BK131:BK149)</f>
        <v>0</v>
      </c>
    </row>
    <row r="131" spans="1:65" s="2" customFormat="1" ht="21.75" customHeight="1">
      <c r="A131" s="32"/>
      <c r="B131" s="149"/>
      <c r="C131" s="150" t="s">
        <v>79</v>
      </c>
      <c r="D131" s="150" t="s">
        <v>169</v>
      </c>
      <c r="E131" s="151" t="s">
        <v>716</v>
      </c>
      <c r="F131" s="152" t="s">
        <v>717</v>
      </c>
      <c r="G131" s="153" t="s">
        <v>203</v>
      </c>
      <c r="H131" s="154">
        <v>8</v>
      </c>
      <c r="I131" s="155"/>
      <c r="J131" s="156">
        <f>ROUND(I131*H131,2)</f>
        <v>0</v>
      </c>
      <c r="K131" s="157"/>
      <c r="L131" s="33"/>
      <c r="M131" s="158" t="s">
        <v>1</v>
      </c>
      <c r="N131" s="159" t="s">
        <v>38</v>
      </c>
      <c r="O131" s="58"/>
      <c r="P131" s="160">
        <f>O131*H131</f>
        <v>0</v>
      </c>
      <c r="Q131" s="160">
        <v>2.7E-4</v>
      </c>
      <c r="R131" s="160">
        <f>Q131*H131</f>
        <v>2.16E-3</v>
      </c>
      <c r="S131" s="160">
        <v>0</v>
      </c>
      <c r="T131" s="161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253</v>
      </c>
      <c r="AT131" s="162" t="s">
        <v>169</v>
      </c>
      <c r="AU131" s="162" t="s">
        <v>84</v>
      </c>
      <c r="AY131" s="17" t="s">
        <v>166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7" t="s">
        <v>84</v>
      </c>
      <c r="BK131" s="163">
        <f>ROUND(I131*H131,2)</f>
        <v>0</v>
      </c>
      <c r="BL131" s="17" t="s">
        <v>253</v>
      </c>
      <c r="BM131" s="162" t="s">
        <v>718</v>
      </c>
    </row>
    <row r="132" spans="1:65" s="13" customFormat="1">
      <c r="B132" s="164"/>
      <c r="D132" s="165" t="s">
        <v>182</v>
      </c>
      <c r="E132" s="166" t="s">
        <v>1</v>
      </c>
      <c r="F132" s="167" t="s">
        <v>719</v>
      </c>
      <c r="H132" s="166" t="s">
        <v>1</v>
      </c>
      <c r="I132" s="168"/>
      <c r="L132" s="164"/>
      <c r="M132" s="169"/>
      <c r="N132" s="170"/>
      <c r="O132" s="170"/>
      <c r="P132" s="170"/>
      <c r="Q132" s="170"/>
      <c r="R132" s="170"/>
      <c r="S132" s="170"/>
      <c r="T132" s="171"/>
      <c r="AT132" s="166" t="s">
        <v>182</v>
      </c>
      <c r="AU132" s="166" t="s">
        <v>84</v>
      </c>
      <c r="AV132" s="13" t="s">
        <v>79</v>
      </c>
      <c r="AW132" s="13" t="s">
        <v>28</v>
      </c>
      <c r="AX132" s="13" t="s">
        <v>72</v>
      </c>
      <c r="AY132" s="166" t="s">
        <v>166</v>
      </c>
    </row>
    <row r="133" spans="1:65" s="14" customFormat="1">
      <c r="B133" s="172"/>
      <c r="D133" s="165" t="s">
        <v>182</v>
      </c>
      <c r="E133" s="173" t="s">
        <v>1</v>
      </c>
      <c r="F133" s="174" t="s">
        <v>720</v>
      </c>
      <c r="H133" s="175">
        <v>3</v>
      </c>
      <c r="I133" s="176"/>
      <c r="L133" s="172"/>
      <c r="M133" s="177"/>
      <c r="N133" s="178"/>
      <c r="O133" s="178"/>
      <c r="P133" s="178"/>
      <c r="Q133" s="178"/>
      <c r="R133" s="178"/>
      <c r="S133" s="178"/>
      <c r="T133" s="179"/>
      <c r="AT133" s="173" t="s">
        <v>182</v>
      </c>
      <c r="AU133" s="173" t="s">
        <v>84</v>
      </c>
      <c r="AV133" s="14" t="s">
        <v>84</v>
      </c>
      <c r="AW133" s="14" t="s">
        <v>28</v>
      </c>
      <c r="AX133" s="14" t="s">
        <v>72</v>
      </c>
      <c r="AY133" s="173" t="s">
        <v>166</v>
      </c>
    </row>
    <row r="134" spans="1:65" s="13" customFormat="1">
      <c r="B134" s="164"/>
      <c r="D134" s="165" t="s">
        <v>182</v>
      </c>
      <c r="E134" s="166" t="s">
        <v>1</v>
      </c>
      <c r="F134" s="167" t="s">
        <v>721</v>
      </c>
      <c r="H134" s="166" t="s">
        <v>1</v>
      </c>
      <c r="I134" s="168"/>
      <c r="L134" s="164"/>
      <c r="M134" s="169"/>
      <c r="N134" s="170"/>
      <c r="O134" s="170"/>
      <c r="P134" s="170"/>
      <c r="Q134" s="170"/>
      <c r="R134" s="170"/>
      <c r="S134" s="170"/>
      <c r="T134" s="171"/>
      <c r="AT134" s="166" t="s">
        <v>182</v>
      </c>
      <c r="AU134" s="166" t="s">
        <v>84</v>
      </c>
      <c r="AV134" s="13" t="s">
        <v>79</v>
      </c>
      <c r="AW134" s="13" t="s">
        <v>28</v>
      </c>
      <c r="AX134" s="13" t="s">
        <v>72</v>
      </c>
      <c r="AY134" s="166" t="s">
        <v>166</v>
      </c>
    </row>
    <row r="135" spans="1:65" s="14" customFormat="1">
      <c r="B135" s="172"/>
      <c r="D135" s="165" t="s">
        <v>182</v>
      </c>
      <c r="E135" s="173" t="s">
        <v>1</v>
      </c>
      <c r="F135" s="174" t="s">
        <v>722</v>
      </c>
      <c r="H135" s="175">
        <v>5</v>
      </c>
      <c r="I135" s="176"/>
      <c r="L135" s="172"/>
      <c r="M135" s="177"/>
      <c r="N135" s="178"/>
      <c r="O135" s="178"/>
      <c r="P135" s="178"/>
      <c r="Q135" s="178"/>
      <c r="R135" s="178"/>
      <c r="S135" s="178"/>
      <c r="T135" s="179"/>
      <c r="AT135" s="173" t="s">
        <v>182</v>
      </c>
      <c r="AU135" s="173" t="s">
        <v>84</v>
      </c>
      <c r="AV135" s="14" t="s">
        <v>84</v>
      </c>
      <c r="AW135" s="14" t="s">
        <v>28</v>
      </c>
      <c r="AX135" s="14" t="s">
        <v>72</v>
      </c>
      <c r="AY135" s="173" t="s">
        <v>166</v>
      </c>
    </row>
    <row r="136" spans="1:65" s="15" customFormat="1">
      <c r="B136" s="180"/>
      <c r="D136" s="165" t="s">
        <v>182</v>
      </c>
      <c r="E136" s="181" t="s">
        <v>1</v>
      </c>
      <c r="F136" s="182" t="s">
        <v>187</v>
      </c>
      <c r="H136" s="183">
        <v>8</v>
      </c>
      <c r="I136" s="184"/>
      <c r="L136" s="180"/>
      <c r="M136" s="185"/>
      <c r="N136" s="186"/>
      <c r="O136" s="186"/>
      <c r="P136" s="186"/>
      <c r="Q136" s="186"/>
      <c r="R136" s="186"/>
      <c r="S136" s="186"/>
      <c r="T136" s="187"/>
      <c r="AT136" s="181" t="s">
        <v>182</v>
      </c>
      <c r="AU136" s="181" t="s">
        <v>84</v>
      </c>
      <c r="AV136" s="15" t="s">
        <v>173</v>
      </c>
      <c r="AW136" s="15" t="s">
        <v>28</v>
      </c>
      <c r="AX136" s="15" t="s">
        <v>79</v>
      </c>
      <c r="AY136" s="181" t="s">
        <v>166</v>
      </c>
    </row>
    <row r="137" spans="1:65" s="2" customFormat="1" ht="21.75" customHeight="1">
      <c r="A137" s="32"/>
      <c r="B137" s="149"/>
      <c r="C137" s="191" t="s">
        <v>84</v>
      </c>
      <c r="D137" s="191" t="s">
        <v>463</v>
      </c>
      <c r="E137" s="192" t="s">
        <v>723</v>
      </c>
      <c r="F137" s="193" t="s">
        <v>724</v>
      </c>
      <c r="G137" s="194" t="s">
        <v>203</v>
      </c>
      <c r="H137" s="195">
        <v>1</v>
      </c>
      <c r="I137" s="196"/>
      <c r="J137" s="197">
        <f>ROUND(I137*H137,2)</f>
        <v>0</v>
      </c>
      <c r="K137" s="198"/>
      <c r="L137" s="199"/>
      <c r="M137" s="200" t="s">
        <v>1</v>
      </c>
      <c r="N137" s="201" t="s">
        <v>38</v>
      </c>
      <c r="O137" s="58"/>
      <c r="P137" s="160">
        <f>O137*H137</f>
        <v>0</v>
      </c>
      <c r="Q137" s="160">
        <v>0.01</v>
      </c>
      <c r="R137" s="160">
        <f>Q137*H137</f>
        <v>0.01</v>
      </c>
      <c r="S137" s="160">
        <v>0</v>
      </c>
      <c r="T137" s="161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339</v>
      </c>
      <c r="AT137" s="162" t="s">
        <v>463</v>
      </c>
      <c r="AU137" s="162" t="s">
        <v>84</v>
      </c>
      <c r="AY137" s="17" t="s">
        <v>166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84</v>
      </c>
      <c r="BK137" s="163">
        <f>ROUND(I137*H137,2)</f>
        <v>0</v>
      </c>
      <c r="BL137" s="17" t="s">
        <v>253</v>
      </c>
      <c r="BM137" s="162" t="s">
        <v>725</v>
      </c>
    </row>
    <row r="138" spans="1:65" s="13" customFormat="1">
      <c r="B138" s="164"/>
      <c r="D138" s="165" t="s">
        <v>182</v>
      </c>
      <c r="E138" s="166" t="s">
        <v>1</v>
      </c>
      <c r="F138" s="167" t="s">
        <v>726</v>
      </c>
      <c r="H138" s="166" t="s">
        <v>1</v>
      </c>
      <c r="I138" s="168"/>
      <c r="L138" s="164"/>
      <c r="M138" s="169"/>
      <c r="N138" s="170"/>
      <c r="O138" s="170"/>
      <c r="P138" s="170"/>
      <c r="Q138" s="170"/>
      <c r="R138" s="170"/>
      <c r="S138" s="170"/>
      <c r="T138" s="171"/>
      <c r="AT138" s="166" t="s">
        <v>182</v>
      </c>
      <c r="AU138" s="166" t="s">
        <v>84</v>
      </c>
      <c r="AV138" s="13" t="s">
        <v>79</v>
      </c>
      <c r="AW138" s="13" t="s">
        <v>28</v>
      </c>
      <c r="AX138" s="13" t="s">
        <v>72</v>
      </c>
      <c r="AY138" s="166" t="s">
        <v>166</v>
      </c>
    </row>
    <row r="139" spans="1:65" s="14" customFormat="1">
      <c r="B139" s="172"/>
      <c r="D139" s="165" t="s">
        <v>182</v>
      </c>
      <c r="E139" s="173" t="s">
        <v>1</v>
      </c>
      <c r="F139" s="174" t="s">
        <v>79</v>
      </c>
      <c r="H139" s="175">
        <v>1</v>
      </c>
      <c r="I139" s="176"/>
      <c r="L139" s="172"/>
      <c r="M139" s="177"/>
      <c r="N139" s="178"/>
      <c r="O139" s="178"/>
      <c r="P139" s="178"/>
      <c r="Q139" s="178"/>
      <c r="R139" s="178"/>
      <c r="S139" s="178"/>
      <c r="T139" s="179"/>
      <c r="AT139" s="173" t="s">
        <v>182</v>
      </c>
      <c r="AU139" s="173" t="s">
        <v>84</v>
      </c>
      <c r="AV139" s="14" t="s">
        <v>84</v>
      </c>
      <c r="AW139" s="14" t="s">
        <v>28</v>
      </c>
      <c r="AX139" s="14" t="s">
        <v>79</v>
      </c>
      <c r="AY139" s="173" t="s">
        <v>166</v>
      </c>
    </row>
    <row r="140" spans="1:65" s="2" customFormat="1" ht="21.75" customHeight="1">
      <c r="A140" s="32"/>
      <c r="B140" s="149"/>
      <c r="C140" s="191" t="s">
        <v>89</v>
      </c>
      <c r="D140" s="191" t="s">
        <v>463</v>
      </c>
      <c r="E140" s="192" t="s">
        <v>727</v>
      </c>
      <c r="F140" s="193" t="s">
        <v>728</v>
      </c>
      <c r="G140" s="194" t="s">
        <v>203</v>
      </c>
      <c r="H140" s="195">
        <v>1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38</v>
      </c>
      <c r="O140" s="58"/>
      <c r="P140" s="160">
        <f>O140*H140</f>
        <v>0</v>
      </c>
      <c r="Q140" s="160">
        <v>1.2E-2</v>
      </c>
      <c r="R140" s="160">
        <f>Q140*H140</f>
        <v>1.2E-2</v>
      </c>
      <c r="S140" s="160">
        <v>0</v>
      </c>
      <c r="T140" s="161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339</v>
      </c>
      <c r="AT140" s="162" t="s">
        <v>463</v>
      </c>
      <c r="AU140" s="162" t="s">
        <v>84</v>
      </c>
      <c r="AY140" s="17" t="s">
        <v>166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7" t="s">
        <v>84</v>
      </c>
      <c r="BK140" s="163">
        <f>ROUND(I140*H140,2)</f>
        <v>0</v>
      </c>
      <c r="BL140" s="17" t="s">
        <v>253</v>
      </c>
      <c r="BM140" s="162" t="s">
        <v>729</v>
      </c>
    </row>
    <row r="141" spans="1:65" s="13" customFormat="1">
      <c r="B141" s="164"/>
      <c r="D141" s="165" t="s">
        <v>182</v>
      </c>
      <c r="E141" s="166" t="s">
        <v>1</v>
      </c>
      <c r="F141" s="167" t="s">
        <v>721</v>
      </c>
      <c r="H141" s="166" t="s">
        <v>1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1"/>
      <c r="AT141" s="166" t="s">
        <v>182</v>
      </c>
      <c r="AU141" s="166" t="s">
        <v>84</v>
      </c>
      <c r="AV141" s="13" t="s">
        <v>79</v>
      </c>
      <c r="AW141" s="13" t="s">
        <v>28</v>
      </c>
      <c r="AX141" s="13" t="s">
        <v>72</v>
      </c>
      <c r="AY141" s="166" t="s">
        <v>166</v>
      </c>
    </row>
    <row r="142" spans="1:65" s="14" customFormat="1">
      <c r="B142" s="172"/>
      <c r="D142" s="165" t="s">
        <v>182</v>
      </c>
      <c r="E142" s="173" t="s">
        <v>1</v>
      </c>
      <c r="F142" s="174" t="s">
        <v>79</v>
      </c>
      <c r="H142" s="175">
        <v>1</v>
      </c>
      <c r="I142" s="176"/>
      <c r="L142" s="172"/>
      <c r="M142" s="177"/>
      <c r="N142" s="178"/>
      <c r="O142" s="178"/>
      <c r="P142" s="178"/>
      <c r="Q142" s="178"/>
      <c r="R142" s="178"/>
      <c r="S142" s="178"/>
      <c r="T142" s="179"/>
      <c r="AT142" s="173" t="s">
        <v>182</v>
      </c>
      <c r="AU142" s="173" t="s">
        <v>84</v>
      </c>
      <c r="AV142" s="14" t="s">
        <v>84</v>
      </c>
      <c r="AW142" s="14" t="s">
        <v>28</v>
      </c>
      <c r="AX142" s="14" t="s">
        <v>79</v>
      </c>
      <c r="AY142" s="173" t="s">
        <v>166</v>
      </c>
    </row>
    <row r="143" spans="1:65" s="2" customFormat="1" ht="21.75" customHeight="1">
      <c r="A143" s="32"/>
      <c r="B143" s="149"/>
      <c r="C143" s="191" t="s">
        <v>173</v>
      </c>
      <c r="D143" s="191" t="s">
        <v>463</v>
      </c>
      <c r="E143" s="192" t="s">
        <v>730</v>
      </c>
      <c r="F143" s="193" t="s">
        <v>731</v>
      </c>
      <c r="G143" s="194" t="s">
        <v>203</v>
      </c>
      <c r="H143" s="195">
        <v>2</v>
      </c>
      <c r="I143" s="196"/>
      <c r="J143" s="197">
        <f>ROUND(I143*H143,2)</f>
        <v>0</v>
      </c>
      <c r="K143" s="198"/>
      <c r="L143" s="199"/>
      <c r="M143" s="200" t="s">
        <v>1</v>
      </c>
      <c r="N143" s="201" t="s">
        <v>38</v>
      </c>
      <c r="O143" s="58"/>
      <c r="P143" s="160">
        <f>O143*H143</f>
        <v>0</v>
      </c>
      <c r="Q143" s="160">
        <v>0.01</v>
      </c>
      <c r="R143" s="160">
        <f>Q143*H143</f>
        <v>0.02</v>
      </c>
      <c r="S143" s="160">
        <v>0</v>
      </c>
      <c r="T143" s="161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2" t="s">
        <v>339</v>
      </c>
      <c r="AT143" s="162" t="s">
        <v>463</v>
      </c>
      <c r="AU143" s="162" t="s">
        <v>84</v>
      </c>
      <c r="AY143" s="17" t="s">
        <v>166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7" t="s">
        <v>84</v>
      </c>
      <c r="BK143" s="163">
        <f>ROUND(I143*H143,2)</f>
        <v>0</v>
      </c>
      <c r="BL143" s="17" t="s">
        <v>253</v>
      </c>
      <c r="BM143" s="162" t="s">
        <v>732</v>
      </c>
    </row>
    <row r="144" spans="1:65" s="13" customFormat="1">
      <c r="B144" s="164"/>
      <c r="D144" s="165" t="s">
        <v>182</v>
      </c>
      <c r="E144" s="166" t="s">
        <v>1</v>
      </c>
      <c r="F144" s="167" t="s">
        <v>733</v>
      </c>
      <c r="H144" s="166" t="s">
        <v>1</v>
      </c>
      <c r="I144" s="168"/>
      <c r="L144" s="164"/>
      <c r="M144" s="169"/>
      <c r="N144" s="170"/>
      <c r="O144" s="170"/>
      <c r="P144" s="170"/>
      <c r="Q144" s="170"/>
      <c r="R144" s="170"/>
      <c r="S144" s="170"/>
      <c r="T144" s="171"/>
      <c r="AT144" s="166" t="s">
        <v>182</v>
      </c>
      <c r="AU144" s="166" t="s">
        <v>84</v>
      </c>
      <c r="AV144" s="13" t="s">
        <v>79</v>
      </c>
      <c r="AW144" s="13" t="s">
        <v>28</v>
      </c>
      <c r="AX144" s="13" t="s">
        <v>72</v>
      </c>
      <c r="AY144" s="166" t="s">
        <v>166</v>
      </c>
    </row>
    <row r="145" spans="1:65" s="14" customFormat="1">
      <c r="B145" s="172"/>
      <c r="D145" s="165" t="s">
        <v>182</v>
      </c>
      <c r="E145" s="173" t="s">
        <v>1</v>
      </c>
      <c r="F145" s="174" t="s">
        <v>734</v>
      </c>
      <c r="H145" s="175">
        <v>2</v>
      </c>
      <c r="I145" s="176"/>
      <c r="L145" s="172"/>
      <c r="M145" s="177"/>
      <c r="N145" s="178"/>
      <c r="O145" s="178"/>
      <c r="P145" s="178"/>
      <c r="Q145" s="178"/>
      <c r="R145" s="178"/>
      <c r="S145" s="178"/>
      <c r="T145" s="179"/>
      <c r="AT145" s="173" t="s">
        <v>182</v>
      </c>
      <c r="AU145" s="173" t="s">
        <v>84</v>
      </c>
      <c r="AV145" s="14" t="s">
        <v>84</v>
      </c>
      <c r="AW145" s="14" t="s">
        <v>28</v>
      </c>
      <c r="AX145" s="14" t="s">
        <v>79</v>
      </c>
      <c r="AY145" s="173" t="s">
        <v>166</v>
      </c>
    </row>
    <row r="146" spans="1:65" s="2" customFormat="1" ht="21.75" customHeight="1">
      <c r="A146" s="32"/>
      <c r="B146" s="149"/>
      <c r="C146" s="191" t="s">
        <v>195</v>
      </c>
      <c r="D146" s="191" t="s">
        <v>463</v>
      </c>
      <c r="E146" s="192" t="s">
        <v>735</v>
      </c>
      <c r="F146" s="193" t="s">
        <v>736</v>
      </c>
      <c r="G146" s="194" t="s">
        <v>203</v>
      </c>
      <c r="H146" s="195">
        <v>4</v>
      </c>
      <c r="I146" s="196"/>
      <c r="J146" s="197">
        <f>ROUND(I146*H146,2)</f>
        <v>0</v>
      </c>
      <c r="K146" s="198"/>
      <c r="L146" s="199"/>
      <c r="M146" s="200" t="s">
        <v>1</v>
      </c>
      <c r="N146" s="201" t="s">
        <v>38</v>
      </c>
      <c r="O146" s="58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2" t="s">
        <v>339</v>
      </c>
      <c r="AT146" s="162" t="s">
        <v>463</v>
      </c>
      <c r="AU146" s="162" t="s">
        <v>84</v>
      </c>
      <c r="AY146" s="17" t="s">
        <v>166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7" t="s">
        <v>84</v>
      </c>
      <c r="BK146" s="163">
        <f>ROUND(I146*H146,2)</f>
        <v>0</v>
      </c>
      <c r="BL146" s="17" t="s">
        <v>253</v>
      </c>
      <c r="BM146" s="162" t="s">
        <v>737</v>
      </c>
    </row>
    <row r="147" spans="1:65" s="13" customFormat="1">
      <c r="B147" s="164"/>
      <c r="D147" s="165" t="s">
        <v>182</v>
      </c>
      <c r="E147" s="166" t="s">
        <v>1</v>
      </c>
      <c r="F147" s="167" t="s">
        <v>721</v>
      </c>
      <c r="H147" s="166" t="s">
        <v>1</v>
      </c>
      <c r="I147" s="168"/>
      <c r="L147" s="164"/>
      <c r="M147" s="169"/>
      <c r="N147" s="170"/>
      <c r="O147" s="170"/>
      <c r="P147" s="170"/>
      <c r="Q147" s="170"/>
      <c r="R147" s="170"/>
      <c r="S147" s="170"/>
      <c r="T147" s="171"/>
      <c r="AT147" s="166" t="s">
        <v>182</v>
      </c>
      <c r="AU147" s="166" t="s">
        <v>84</v>
      </c>
      <c r="AV147" s="13" t="s">
        <v>79</v>
      </c>
      <c r="AW147" s="13" t="s">
        <v>28</v>
      </c>
      <c r="AX147" s="13" t="s">
        <v>72</v>
      </c>
      <c r="AY147" s="166" t="s">
        <v>166</v>
      </c>
    </row>
    <row r="148" spans="1:65" s="14" customFormat="1">
      <c r="B148" s="172"/>
      <c r="D148" s="165" t="s">
        <v>182</v>
      </c>
      <c r="E148" s="173" t="s">
        <v>1</v>
      </c>
      <c r="F148" s="174" t="s">
        <v>173</v>
      </c>
      <c r="H148" s="175">
        <v>4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182</v>
      </c>
      <c r="AU148" s="173" t="s">
        <v>84</v>
      </c>
      <c r="AV148" s="14" t="s">
        <v>84</v>
      </c>
      <c r="AW148" s="14" t="s">
        <v>28</v>
      </c>
      <c r="AX148" s="14" t="s">
        <v>79</v>
      </c>
      <c r="AY148" s="173" t="s">
        <v>166</v>
      </c>
    </row>
    <row r="149" spans="1:65" s="2" customFormat="1" ht="21.75" customHeight="1">
      <c r="A149" s="32"/>
      <c r="B149" s="149"/>
      <c r="C149" s="150" t="s">
        <v>200</v>
      </c>
      <c r="D149" s="150" t="s">
        <v>169</v>
      </c>
      <c r="E149" s="151" t="s">
        <v>433</v>
      </c>
      <c r="F149" s="152" t="s">
        <v>434</v>
      </c>
      <c r="G149" s="153" t="s">
        <v>274</v>
      </c>
      <c r="H149" s="154">
        <v>4.3999999999999997E-2</v>
      </c>
      <c r="I149" s="155"/>
      <c r="J149" s="156">
        <f>ROUND(I149*H149,2)</f>
        <v>0</v>
      </c>
      <c r="K149" s="157"/>
      <c r="L149" s="33"/>
      <c r="M149" s="158" t="s">
        <v>1</v>
      </c>
      <c r="N149" s="159" t="s">
        <v>38</v>
      </c>
      <c r="O149" s="58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253</v>
      </c>
      <c r="AT149" s="162" t="s">
        <v>169</v>
      </c>
      <c r="AU149" s="162" t="s">
        <v>84</v>
      </c>
      <c r="AY149" s="17" t="s">
        <v>166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7" t="s">
        <v>84</v>
      </c>
      <c r="BK149" s="163">
        <f>ROUND(I149*H149,2)</f>
        <v>0</v>
      </c>
      <c r="BL149" s="17" t="s">
        <v>253</v>
      </c>
      <c r="BM149" s="162" t="s">
        <v>738</v>
      </c>
    </row>
    <row r="150" spans="1:65" s="12" customFormat="1" ht="22.9" customHeight="1">
      <c r="B150" s="136"/>
      <c r="D150" s="137" t="s">
        <v>71</v>
      </c>
      <c r="E150" s="147" t="s">
        <v>328</v>
      </c>
      <c r="F150" s="147" t="s">
        <v>329</v>
      </c>
      <c r="I150" s="139"/>
      <c r="J150" s="148">
        <f>BK150</f>
        <v>0</v>
      </c>
      <c r="L150" s="136"/>
      <c r="M150" s="141"/>
      <c r="N150" s="142"/>
      <c r="O150" s="142"/>
      <c r="P150" s="143">
        <f>SUM(P151:P154)</f>
        <v>0</v>
      </c>
      <c r="Q150" s="142"/>
      <c r="R150" s="143">
        <f>SUM(R151:R154)</f>
        <v>9.1394999999999996E-4</v>
      </c>
      <c r="S150" s="142"/>
      <c r="T150" s="144">
        <f>SUM(T151:T154)</f>
        <v>0</v>
      </c>
      <c r="AR150" s="137" t="s">
        <v>84</v>
      </c>
      <c r="AT150" s="145" t="s">
        <v>71</v>
      </c>
      <c r="AU150" s="145" t="s">
        <v>79</v>
      </c>
      <c r="AY150" s="137" t="s">
        <v>166</v>
      </c>
      <c r="BK150" s="146">
        <f>SUM(BK151:BK154)</f>
        <v>0</v>
      </c>
    </row>
    <row r="151" spans="1:65" s="2" customFormat="1" ht="21.75" customHeight="1">
      <c r="A151" s="32"/>
      <c r="B151" s="149"/>
      <c r="C151" s="150" t="s">
        <v>206</v>
      </c>
      <c r="D151" s="150" t="s">
        <v>169</v>
      </c>
      <c r="E151" s="151" t="s">
        <v>739</v>
      </c>
      <c r="F151" s="152" t="s">
        <v>740</v>
      </c>
      <c r="G151" s="153" t="s">
        <v>238</v>
      </c>
      <c r="H151" s="154">
        <v>3.3849999999999998</v>
      </c>
      <c r="I151" s="155"/>
      <c r="J151" s="156">
        <f>ROUND(I151*H151,2)</f>
        <v>0</v>
      </c>
      <c r="K151" s="157"/>
      <c r="L151" s="33"/>
      <c r="M151" s="158" t="s">
        <v>1</v>
      </c>
      <c r="N151" s="159" t="s">
        <v>38</v>
      </c>
      <c r="O151" s="58"/>
      <c r="P151" s="160">
        <f>O151*H151</f>
        <v>0</v>
      </c>
      <c r="Q151" s="160">
        <v>2.7E-4</v>
      </c>
      <c r="R151" s="160">
        <f>Q151*H151</f>
        <v>9.1394999999999996E-4</v>
      </c>
      <c r="S151" s="160">
        <v>0</v>
      </c>
      <c r="T151" s="161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253</v>
      </c>
      <c r="AT151" s="162" t="s">
        <v>169</v>
      </c>
      <c r="AU151" s="162" t="s">
        <v>84</v>
      </c>
      <c r="AY151" s="17" t="s">
        <v>166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84</v>
      </c>
      <c r="BK151" s="163">
        <f>ROUND(I151*H151,2)</f>
        <v>0</v>
      </c>
      <c r="BL151" s="17" t="s">
        <v>253</v>
      </c>
      <c r="BM151" s="162" t="s">
        <v>741</v>
      </c>
    </row>
    <row r="152" spans="1:65" s="13" customFormat="1">
      <c r="B152" s="164"/>
      <c r="D152" s="165" t="s">
        <v>182</v>
      </c>
      <c r="E152" s="166" t="s">
        <v>1</v>
      </c>
      <c r="F152" s="167" t="s">
        <v>742</v>
      </c>
      <c r="H152" s="166" t="s">
        <v>1</v>
      </c>
      <c r="I152" s="168"/>
      <c r="L152" s="164"/>
      <c r="M152" s="169"/>
      <c r="N152" s="170"/>
      <c r="O152" s="170"/>
      <c r="P152" s="170"/>
      <c r="Q152" s="170"/>
      <c r="R152" s="170"/>
      <c r="S152" s="170"/>
      <c r="T152" s="171"/>
      <c r="AT152" s="166" t="s">
        <v>182</v>
      </c>
      <c r="AU152" s="166" t="s">
        <v>84</v>
      </c>
      <c r="AV152" s="13" t="s">
        <v>79</v>
      </c>
      <c r="AW152" s="13" t="s">
        <v>28</v>
      </c>
      <c r="AX152" s="13" t="s">
        <v>72</v>
      </c>
      <c r="AY152" s="166" t="s">
        <v>166</v>
      </c>
    </row>
    <row r="153" spans="1:65" s="14" customFormat="1">
      <c r="B153" s="172"/>
      <c r="D153" s="165" t="s">
        <v>182</v>
      </c>
      <c r="E153" s="173" t="s">
        <v>1</v>
      </c>
      <c r="F153" s="174" t="s">
        <v>743</v>
      </c>
      <c r="H153" s="175">
        <v>3.3849999999999998</v>
      </c>
      <c r="I153" s="176"/>
      <c r="L153" s="172"/>
      <c r="M153" s="177"/>
      <c r="N153" s="178"/>
      <c r="O153" s="178"/>
      <c r="P153" s="178"/>
      <c r="Q153" s="178"/>
      <c r="R153" s="178"/>
      <c r="S153" s="178"/>
      <c r="T153" s="179"/>
      <c r="AT153" s="173" t="s">
        <v>182</v>
      </c>
      <c r="AU153" s="173" t="s">
        <v>84</v>
      </c>
      <c r="AV153" s="14" t="s">
        <v>84</v>
      </c>
      <c r="AW153" s="14" t="s">
        <v>28</v>
      </c>
      <c r="AX153" s="14" t="s">
        <v>79</v>
      </c>
      <c r="AY153" s="173" t="s">
        <v>166</v>
      </c>
    </row>
    <row r="154" spans="1:65" s="2" customFormat="1" ht="21.75" customHeight="1">
      <c r="A154" s="32"/>
      <c r="B154" s="149"/>
      <c r="C154" s="150" t="s">
        <v>211</v>
      </c>
      <c r="D154" s="150" t="s">
        <v>169</v>
      </c>
      <c r="E154" s="151" t="s">
        <v>688</v>
      </c>
      <c r="F154" s="152" t="s">
        <v>689</v>
      </c>
      <c r="G154" s="153" t="s">
        <v>274</v>
      </c>
      <c r="H154" s="154">
        <v>1E-3</v>
      </c>
      <c r="I154" s="155"/>
      <c r="J154" s="156">
        <f>ROUND(I154*H154,2)</f>
        <v>0</v>
      </c>
      <c r="K154" s="157"/>
      <c r="L154" s="33"/>
      <c r="M154" s="158" t="s">
        <v>1</v>
      </c>
      <c r="N154" s="159" t="s">
        <v>38</v>
      </c>
      <c r="O154" s="58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253</v>
      </c>
      <c r="AT154" s="162" t="s">
        <v>169</v>
      </c>
      <c r="AU154" s="162" t="s">
        <v>84</v>
      </c>
      <c r="AY154" s="17" t="s">
        <v>166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84</v>
      </c>
      <c r="BK154" s="163">
        <f>ROUND(I154*H154,2)</f>
        <v>0</v>
      </c>
      <c r="BL154" s="17" t="s">
        <v>253</v>
      </c>
      <c r="BM154" s="162" t="s">
        <v>744</v>
      </c>
    </row>
    <row r="155" spans="1:65" s="12" customFormat="1" ht="22.9" customHeight="1">
      <c r="B155" s="136"/>
      <c r="D155" s="137" t="s">
        <v>71</v>
      </c>
      <c r="E155" s="147" t="s">
        <v>351</v>
      </c>
      <c r="F155" s="147" t="s">
        <v>352</v>
      </c>
      <c r="I155" s="139"/>
      <c r="J155" s="148">
        <f>BK155</f>
        <v>0</v>
      </c>
      <c r="L155" s="136"/>
      <c r="M155" s="141"/>
      <c r="N155" s="142"/>
      <c r="O155" s="142"/>
      <c r="P155" s="143">
        <f>SUM(P156:P177)</f>
        <v>0</v>
      </c>
      <c r="Q155" s="142"/>
      <c r="R155" s="143">
        <f>SUM(R156:R177)</f>
        <v>1.4577466800000001</v>
      </c>
      <c r="S155" s="142"/>
      <c r="T155" s="144">
        <f>SUM(T156:T177)</f>
        <v>0</v>
      </c>
      <c r="AR155" s="137" t="s">
        <v>84</v>
      </c>
      <c r="AT155" s="145" t="s">
        <v>71</v>
      </c>
      <c r="AU155" s="145" t="s">
        <v>79</v>
      </c>
      <c r="AY155" s="137" t="s">
        <v>166</v>
      </c>
      <c r="BK155" s="146">
        <f>SUM(BK156:BK177)</f>
        <v>0</v>
      </c>
    </row>
    <row r="156" spans="1:65" s="2" customFormat="1" ht="33" customHeight="1">
      <c r="A156" s="32"/>
      <c r="B156" s="149"/>
      <c r="C156" s="150" t="s">
        <v>167</v>
      </c>
      <c r="D156" s="150" t="s">
        <v>169</v>
      </c>
      <c r="E156" s="151" t="s">
        <v>745</v>
      </c>
      <c r="F156" s="152" t="s">
        <v>746</v>
      </c>
      <c r="G156" s="153" t="s">
        <v>747</v>
      </c>
      <c r="H156" s="154">
        <v>1</v>
      </c>
      <c r="I156" s="155"/>
      <c r="J156" s="156">
        <f>ROUND(I156*H156,2)</f>
        <v>0</v>
      </c>
      <c r="K156" s="157"/>
      <c r="L156" s="33"/>
      <c r="M156" s="158" t="s">
        <v>1</v>
      </c>
      <c r="N156" s="159" t="s">
        <v>38</v>
      </c>
      <c r="O156" s="58"/>
      <c r="P156" s="160">
        <f>O156*H156</f>
        <v>0</v>
      </c>
      <c r="Q156" s="160">
        <v>1.2450000000000001</v>
      </c>
      <c r="R156" s="160">
        <f>Q156*H156</f>
        <v>1.2450000000000001</v>
      </c>
      <c r="S156" s="160">
        <v>0</v>
      </c>
      <c r="T156" s="161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253</v>
      </c>
      <c r="AT156" s="162" t="s">
        <v>169</v>
      </c>
      <c r="AU156" s="162" t="s">
        <v>84</v>
      </c>
      <c r="AY156" s="17" t="s">
        <v>166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7" t="s">
        <v>84</v>
      </c>
      <c r="BK156" s="163">
        <f>ROUND(I156*H156,2)</f>
        <v>0</v>
      </c>
      <c r="BL156" s="17" t="s">
        <v>253</v>
      </c>
      <c r="BM156" s="162" t="s">
        <v>748</v>
      </c>
    </row>
    <row r="157" spans="1:65" s="2" customFormat="1" ht="33" customHeight="1">
      <c r="A157" s="32"/>
      <c r="B157" s="149"/>
      <c r="C157" s="150" t="s">
        <v>216</v>
      </c>
      <c r="D157" s="150" t="s">
        <v>169</v>
      </c>
      <c r="E157" s="151" t="s">
        <v>749</v>
      </c>
      <c r="F157" s="152" t="s">
        <v>750</v>
      </c>
      <c r="G157" s="153" t="s">
        <v>203</v>
      </c>
      <c r="H157" s="154">
        <v>8</v>
      </c>
      <c r="I157" s="155"/>
      <c r="J157" s="156">
        <f>ROUND(I157*H157,2)</f>
        <v>0</v>
      </c>
      <c r="K157" s="157"/>
      <c r="L157" s="33"/>
      <c r="M157" s="158" t="s">
        <v>1</v>
      </c>
      <c r="N157" s="159" t="s">
        <v>38</v>
      </c>
      <c r="O157" s="58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253</v>
      </c>
      <c r="AT157" s="162" t="s">
        <v>169</v>
      </c>
      <c r="AU157" s="162" t="s">
        <v>84</v>
      </c>
      <c r="AY157" s="17" t="s">
        <v>166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7" t="s">
        <v>84</v>
      </c>
      <c r="BK157" s="163">
        <f>ROUND(I157*H157,2)</f>
        <v>0</v>
      </c>
      <c r="BL157" s="17" t="s">
        <v>253</v>
      </c>
      <c r="BM157" s="162" t="s">
        <v>751</v>
      </c>
    </row>
    <row r="158" spans="1:65" s="13" customFormat="1">
      <c r="B158" s="164"/>
      <c r="D158" s="165" t="s">
        <v>182</v>
      </c>
      <c r="E158" s="166" t="s">
        <v>1</v>
      </c>
      <c r="F158" s="167" t="s">
        <v>719</v>
      </c>
      <c r="H158" s="166" t="s">
        <v>1</v>
      </c>
      <c r="I158" s="168"/>
      <c r="L158" s="164"/>
      <c r="M158" s="169"/>
      <c r="N158" s="170"/>
      <c r="O158" s="170"/>
      <c r="P158" s="170"/>
      <c r="Q158" s="170"/>
      <c r="R158" s="170"/>
      <c r="S158" s="170"/>
      <c r="T158" s="171"/>
      <c r="AT158" s="166" t="s">
        <v>182</v>
      </c>
      <c r="AU158" s="166" t="s">
        <v>84</v>
      </c>
      <c r="AV158" s="13" t="s">
        <v>79</v>
      </c>
      <c r="AW158" s="13" t="s">
        <v>28</v>
      </c>
      <c r="AX158" s="13" t="s">
        <v>72</v>
      </c>
      <c r="AY158" s="166" t="s">
        <v>166</v>
      </c>
    </row>
    <row r="159" spans="1:65" s="14" customFormat="1">
      <c r="B159" s="172"/>
      <c r="D159" s="165" t="s">
        <v>182</v>
      </c>
      <c r="E159" s="173" t="s">
        <v>1</v>
      </c>
      <c r="F159" s="174" t="s">
        <v>720</v>
      </c>
      <c r="H159" s="175">
        <v>3</v>
      </c>
      <c r="I159" s="176"/>
      <c r="L159" s="172"/>
      <c r="M159" s="177"/>
      <c r="N159" s="178"/>
      <c r="O159" s="178"/>
      <c r="P159" s="178"/>
      <c r="Q159" s="178"/>
      <c r="R159" s="178"/>
      <c r="S159" s="178"/>
      <c r="T159" s="179"/>
      <c r="AT159" s="173" t="s">
        <v>182</v>
      </c>
      <c r="AU159" s="173" t="s">
        <v>84</v>
      </c>
      <c r="AV159" s="14" t="s">
        <v>84</v>
      </c>
      <c r="AW159" s="14" t="s">
        <v>28</v>
      </c>
      <c r="AX159" s="14" t="s">
        <v>72</v>
      </c>
      <c r="AY159" s="173" t="s">
        <v>166</v>
      </c>
    </row>
    <row r="160" spans="1:65" s="13" customFormat="1">
      <c r="B160" s="164"/>
      <c r="D160" s="165" t="s">
        <v>182</v>
      </c>
      <c r="E160" s="166" t="s">
        <v>1</v>
      </c>
      <c r="F160" s="167" t="s">
        <v>721</v>
      </c>
      <c r="H160" s="166" t="s">
        <v>1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66" t="s">
        <v>182</v>
      </c>
      <c r="AU160" s="166" t="s">
        <v>84</v>
      </c>
      <c r="AV160" s="13" t="s">
        <v>79</v>
      </c>
      <c r="AW160" s="13" t="s">
        <v>28</v>
      </c>
      <c r="AX160" s="13" t="s">
        <v>72</v>
      </c>
      <c r="AY160" s="166" t="s">
        <v>166</v>
      </c>
    </row>
    <row r="161" spans="1:65" s="14" customFormat="1">
      <c r="B161" s="172"/>
      <c r="D161" s="165" t="s">
        <v>182</v>
      </c>
      <c r="E161" s="173" t="s">
        <v>1</v>
      </c>
      <c r="F161" s="174" t="s">
        <v>722</v>
      </c>
      <c r="H161" s="175">
        <v>5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182</v>
      </c>
      <c r="AU161" s="173" t="s">
        <v>84</v>
      </c>
      <c r="AV161" s="14" t="s">
        <v>84</v>
      </c>
      <c r="AW161" s="14" t="s">
        <v>28</v>
      </c>
      <c r="AX161" s="14" t="s">
        <v>72</v>
      </c>
      <c r="AY161" s="173" t="s">
        <v>166</v>
      </c>
    </row>
    <row r="162" spans="1:65" s="15" customFormat="1">
      <c r="B162" s="180"/>
      <c r="D162" s="165" t="s">
        <v>182</v>
      </c>
      <c r="E162" s="181" t="s">
        <v>1</v>
      </c>
      <c r="F162" s="182" t="s">
        <v>187</v>
      </c>
      <c r="H162" s="183">
        <v>8</v>
      </c>
      <c r="I162" s="184"/>
      <c r="L162" s="180"/>
      <c r="M162" s="185"/>
      <c r="N162" s="186"/>
      <c r="O162" s="186"/>
      <c r="P162" s="186"/>
      <c r="Q162" s="186"/>
      <c r="R162" s="186"/>
      <c r="S162" s="186"/>
      <c r="T162" s="187"/>
      <c r="AT162" s="181" t="s">
        <v>182</v>
      </c>
      <c r="AU162" s="181" t="s">
        <v>84</v>
      </c>
      <c r="AV162" s="15" t="s">
        <v>173</v>
      </c>
      <c r="AW162" s="15" t="s">
        <v>28</v>
      </c>
      <c r="AX162" s="15" t="s">
        <v>79</v>
      </c>
      <c r="AY162" s="181" t="s">
        <v>166</v>
      </c>
    </row>
    <row r="163" spans="1:65" s="2" customFormat="1" ht="21.75" customHeight="1">
      <c r="A163" s="32"/>
      <c r="B163" s="149"/>
      <c r="C163" s="191" t="s">
        <v>225</v>
      </c>
      <c r="D163" s="191" t="s">
        <v>463</v>
      </c>
      <c r="E163" s="192" t="s">
        <v>752</v>
      </c>
      <c r="F163" s="193" t="s">
        <v>753</v>
      </c>
      <c r="G163" s="194" t="s">
        <v>203</v>
      </c>
      <c r="H163" s="195">
        <v>8</v>
      </c>
      <c r="I163" s="196"/>
      <c r="J163" s="197">
        <f>ROUND(I163*H163,2)</f>
        <v>0</v>
      </c>
      <c r="K163" s="198"/>
      <c r="L163" s="199"/>
      <c r="M163" s="200" t="s">
        <v>1</v>
      </c>
      <c r="N163" s="201" t="s">
        <v>38</v>
      </c>
      <c r="O163" s="58"/>
      <c r="P163" s="160">
        <f>O163*H163</f>
        <v>0</v>
      </c>
      <c r="Q163" s="160">
        <v>1E-3</v>
      </c>
      <c r="R163" s="160">
        <f>Q163*H163</f>
        <v>8.0000000000000002E-3</v>
      </c>
      <c r="S163" s="160">
        <v>0</v>
      </c>
      <c r="T163" s="161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339</v>
      </c>
      <c r="AT163" s="162" t="s">
        <v>463</v>
      </c>
      <c r="AU163" s="162" t="s">
        <v>84</v>
      </c>
      <c r="AY163" s="17" t="s">
        <v>166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7" t="s">
        <v>84</v>
      </c>
      <c r="BK163" s="163">
        <f>ROUND(I163*H163,2)</f>
        <v>0</v>
      </c>
      <c r="BL163" s="17" t="s">
        <v>253</v>
      </c>
      <c r="BM163" s="162" t="s">
        <v>754</v>
      </c>
    </row>
    <row r="164" spans="1:65" s="2" customFormat="1" ht="33" customHeight="1">
      <c r="A164" s="32"/>
      <c r="B164" s="149"/>
      <c r="C164" s="191" t="s">
        <v>230</v>
      </c>
      <c r="D164" s="191" t="s">
        <v>463</v>
      </c>
      <c r="E164" s="192" t="s">
        <v>755</v>
      </c>
      <c r="F164" s="193" t="s">
        <v>756</v>
      </c>
      <c r="G164" s="194" t="s">
        <v>203</v>
      </c>
      <c r="H164" s="195">
        <v>8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38</v>
      </c>
      <c r="O164" s="58"/>
      <c r="P164" s="160">
        <f>O164*H164</f>
        <v>0</v>
      </c>
      <c r="Q164" s="160">
        <v>2.5000000000000001E-2</v>
      </c>
      <c r="R164" s="160">
        <f>Q164*H164</f>
        <v>0.2</v>
      </c>
      <c r="S164" s="160">
        <v>0</v>
      </c>
      <c r="T164" s="161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339</v>
      </c>
      <c r="AT164" s="162" t="s">
        <v>463</v>
      </c>
      <c r="AU164" s="162" t="s">
        <v>84</v>
      </c>
      <c r="AY164" s="17" t="s">
        <v>166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7" t="s">
        <v>84</v>
      </c>
      <c r="BK164" s="163">
        <f>ROUND(I164*H164,2)</f>
        <v>0</v>
      </c>
      <c r="BL164" s="17" t="s">
        <v>253</v>
      </c>
      <c r="BM164" s="162" t="s">
        <v>757</v>
      </c>
    </row>
    <row r="165" spans="1:65" s="2" customFormat="1" ht="21.75" customHeight="1">
      <c r="A165" s="32"/>
      <c r="B165" s="149"/>
      <c r="C165" s="150" t="s">
        <v>235</v>
      </c>
      <c r="D165" s="150" t="s">
        <v>169</v>
      </c>
      <c r="E165" s="151" t="s">
        <v>758</v>
      </c>
      <c r="F165" s="152" t="s">
        <v>759</v>
      </c>
      <c r="G165" s="153" t="s">
        <v>203</v>
      </c>
      <c r="H165" s="154">
        <v>2</v>
      </c>
      <c r="I165" s="155"/>
      <c r="J165" s="156">
        <f>ROUND(I165*H165,2)</f>
        <v>0</v>
      </c>
      <c r="K165" s="157"/>
      <c r="L165" s="33"/>
      <c r="M165" s="158" t="s">
        <v>1</v>
      </c>
      <c r="N165" s="159" t="s">
        <v>38</v>
      </c>
      <c r="O165" s="58"/>
      <c r="P165" s="160">
        <f>O165*H165</f>
        <v>0</v>
      </c>
      <c r="Q165" s="160">
        <v>2.5000000000000001E-4</v>
      </c>
      <c r="R165" s="160">
        <f>Q165*H165</f>
        <v>5.0000000000000001E-4</v>
      </c>
      <c r="S165" s="160">
        <v>0</v>
      </c>
      <c r="T165" s="16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253</v>
      </c>
      <c r="AT165" s="162" t="s">
        <v>169</v>
      </c>
      <c r="AU165" s="162" t="s">
        <v>84</v>
      </c>
      <c r="AY165" s="17" t="s">
        <v>166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7" t="s">
        <v>84</v>
      </c>
      <c r="BK165" s="163">
        <f>ROUND(I165*H165,2)</f>
        <v>0</v>
      </c>
      <c r="BL165" s="17" t="s">
        <v>253</v>
      </c>
      <c r="BM165" s="162" t="s">
        <v>760</v>
      </c>
    </row>
    <row r="166" spans="1:65" s="13" customFormat="1">
      <c r="B166" s="164"/>
      <c r="D166" s="165" t="s">
        <v>182</v>
      </c>
      <c r="E166" s="166" t="s">
        <v>1</v>
      </c>
      <c r="F166" s="167" t="s">
        <v>761</v>
      </c>
      <c r="H166" s="166" t="s">
        <v>1</v>
      </c>
      <c r="I166" s="168"/>
      <c r="L166" s="164"/>
      <c r="M166" s="169"/>
      <c r="N166" s="170"/>
      <c r="O166" s="170"/>
      <c r="P166" s="170"/>
      <c r="Q166" s="170"/>
      <c r="R166" s="170"/>
      <c r="S166" s="170"/>
      <c r="T166" s="171"/>
      <c r="AT166" s="166" t="s">
        <v>182</v>
      </c>
      <c r="AU166" s="166" t="s">
        <v>84</v>
      </c>
      <c r="AV166" s="13" t="s">
        <v>79</v>
      </c>
      <c r="AW166" s="13" t="s">
        <v>28</v>
      </c>
      <c r="AX166" s="13" t="s">
        <v>72</v>
      </c>
      <c r="AY166" s="166" t="s">
        <v>166</v>
      </c>
    </row>
    <row r="167" spans="1:65" s="14" customFormat="1">
      <c r="B167" s="172"/>
      <c r="D167" s="165" t="s">
        <v>182</v>
      </c>
      <c r="E167" s="173" t="s">
        <v>1</v>
      </c>
      <c r="F167" s="174" t="s">
        <v>734</v>
      </c>
      <c r="H167" s="175">
        <v>2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182</v>
      </c>
      <c r="AU167" s="173" t="s">
        <v>84</v>
      </c>
      <c r="AV167" s="14" t="s">
        <v>84</v>
      </c>
      <c r="AW167" s="14" t="s">
        <v>28</v>
      </c>
      <c r="AX167" s="14" t="s">
        <v>79</v>
      </c>
      <c r="AY167" s="173" t="s">
        <v>166</v>
      </c>
    </row>
    <row r="168" spans="1:65" s="2" customFormat="1" ht="21.75" customHeight="1">
      <c r="A168" s="32"/>
      <c r="B168" s="149"/>
      <c r="C168" s="150" t="s">
        <v>242</v>
      </c>
      <c r="D168" s="150" t="s">
        <v>169</v>
      </c>
      <c r="E168" s="151" t="s">
        <v>762</v>
      </c>
      <c r="F168" s="152" t="s">
        <v>763</v>
      </c>
      <c r="G168" s="153" t="s">
        <v>203</v>
      </c>
      <c r="H168" s="154">
        <v>1</v>
      </c>
      <c r="I168" s="155"/>
      <c r="J168" s="156">
        <f>ROUND(I168*H168,2)</f>
        <v>0</v>
      </c>
      <c r="K168" s="157"/>
      <c r="L168" s="33"/>
      <c r="M168" s="158" t="s">
        <v>1</v>
      </c>
      <c r="N168" s="159" t="s">
        <v>38</v>
      </c>
      <c r="O168" s="58"/>
      <c r="P168" s="160">
        <f>O168*H168</f>
        <v>0</v>
      </c>
      <c r="Q168" s="160">
        <v>2.9999999999999997E-4</v>
      </c>
      <c r="R168" s="160">
        <f>Q168*H168</f>
        <v>2.9999999999999997E-4</v>
      </c>
      <c r="S168" s="160">
        <v>0</v>
      </c>
      <c r="T168" s="161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253</v>
      </c>
      <c r="AT168" s="162" t="s">
        <v>169</v>
      </c>
      <c r="AU168" s="162" t="s">
        <v>84</v>
      </c>
      <c r="AY168" s="17" t="s">
        <v>166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7" t="s">
        <v>84</v>
      </c>
      <c r="BK168" s="163">
        <f>ROUND(I168*H168,2)</f>
        <v>0</v>
      </c>
      <c r="BL168" s="17" t="s">
        <v>253</v>
      </c>
      <c r="BM168" s="162" t="s">
        <v>764</v>
      </c>
    </row>
    <row r="169" spans="1:65" s="13" customFormat="1">
      <c r="B169" s="164"/>
      <c r="D169" s="165" t="s">
        <v>182</v>
      </c>
      <c r="E169" s="166" t="s">
        <v>1</v>
      </c>
      <c r="F169" s="167" t="s">
        <v>765</v>
      </c>
      <c r="H169" s="166" t="s">
        <v>1</v>
      </c>
      <c r="I169" s="168"/>
      <c r="L169" s="164"/>
      <c r="M169" s="169"/>
      <c r="N169" s="170"/>
      <c r="O169" s="170"/>
      <c r="P169" s="170"/>
      <c r="Q169" s="170"/>
      <c r="R169" s="170"/>
      <c r="S169" s="170"/>
      <c r="T169" s="171"/>
      <c r="AT169" s="166" t="s">
        <v>182</v>
      </c>
      <c r="AU169" s="166" t="s">
        <v>84</v>
      </c>
      <c r="AV169" s="13" t="s">
        <v>79</v>
      </c>
      <c r="AW169" s="13" t="s">
        <v>28</v>
      </c>
      <c r="AX169" s="13" t="s">
        <v>72</v>
      </c>
      <c r="AY169" s="166" t="s">
        <v>166</v>
      </c>
    </row>
    <row r="170" spans="1:65" s="14" customFormat="1">
      <c r="B170" s="172"/>
      <c r="D170" s="165" t="s">
        <v>182</v>
      </c>
      <c r="E170" s="173" t="s">
        <v>1</v>
      </c>
      <c r="F170" s="174" t="s">
        <v>79</v>
      </c>
      <c r="H170" s="175">
        <v>1</v>
      </c>
      <c r="I170" s="176"/>
      <c r="L170" s="172"/>
      <c r="M170" s="177"/>
      <c r="N170" s="178"/>
      <c r="O170" s="178"/>
      <c r="P170" s="178"/>
      <c r="Q170" s="178"/>
      <c r="R170" s="178"/>
      <c r="S170" s="178"/>
      <c r="T170" s="179"/>
      <c r="AT170" s="173" t="s">
        <v>182</v>
      </c>
      <c r="AU170" s="173" t="s">
        <v>84</v>
      </c>
      <c r="AV170" s="14" t="s">
        <v>84</v>
      </c>
      <c r="AW170" s="14" t="s">
        <v>28</v>
      </c>
      <c r="AX170" s="14" t="s">
        <v>79</v>
      </c>
      <c r="AY170" s="173" t="s">
        <v>166</v>
      </c>
    </row>
    <row r="171" spans="1:65" s="2" customFormat="1" ht="21.75" customHeight="1">
      <c r="A171" s="32"/>
      <c r="B171" s="149"/>
      <c r="C171" s="191" t="s">
        <v>247</v>
      </c>
      <c r="D171" s="191" t="s">
        <v>463</v>
      </c>
      <c r="E171" s="192" t="s">
        <v>766</v>
      </c>
      <c r="F171" s="193" t="s">
        <v>767</v>
      </c>
      <c r="G171" s="194" t="s">
        <v>238</v>
      </c>
      <c r="H171" s="195">
        <v>3.4620000000000002</v>
      </c>
      <c r="I171" s="196"/>
      <c r="J171" s="197">
        <f>ROUND(I171*H171,2)</f>
        <v>0</v>
      </c>
      <c r="K171" s="198"/>
      <c r="L171" s="199"/>
      <c r="M171" s="200" t="s">
        <v>1</v>
      </c>
      <c r="N171" s="201" t="s">
        <v>38</v>
      </c>
      <c r="O171" s="58"/>
      <c r="P171" s="160">
        <f>O171*H171</f>
        <v>0</v>
      </c>
      <c r="Q171" s="160">
        <v>1.14E-3</v>
      </c>
      <c r="R171" s="160">
        <f>Q171*H171</f>
        <v>3.9466800000000002E-3</v>
      </c>
      <c r="S171" s="160">
        <v>0</v>
      </c>
      <c r="T171" s="161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339</v>
      </c>
      <c r="AT171" s="162" t="s">
        <v>463</v>
      </c>
      <c r="AU171" s="162" t="s">
        <v>84</v>
      </c>
      <c r="AY171" s="17" t="s">
        <v>166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7" t="s">
        <v>84</v>
      </c>
      <c r="BK171" s="163">
        <f>ROUND(I171*H171,2)</f>
        <v>0</v>
      </c>
      <c r="BL171" s="17" t="s">
        <v>253</v>
      </c>
      <c r="BM171" s="162" t="s">
        <v>768</v>
      </c>
    </row>
    <row r="172" spans="1:65" s="13" customFormat="1">
      <c r="B172" s="164"/>
      <c r="D172" s="165" t="s">
        <v>182</v>
      </c>
      <c r="E172" s="166" t="s">
        <v>1</v>
      </c>
      <c r="F172" s="167" t="s">
        <v>761</v>
      </c>
      <c r="H172" s="166" t="s">
        <v>1</v>
      </c>
      <c r="I172" s="168"/>
      <c r="L172" s="164"/>
      <c r="M172" s="169"/>
      <c r="N172" s="170"/>
      <c r="O172" s="170"/>
      <c r="P172" s="170"/>
      <c r="Q172" s="170"/>
      <c r="R172" s="170"/>
      <c r="S172" s="170"/>
      <c r="T172" s="171"/>
      <c r="AT172" s="166" t="s">
        <v>182</v>
      </c>
      <c r="AU172" s="166" t="s">
        <v>84</v>
      </c>
      <c r="AV172" s="13" t="s">
        <v>79</v>
      </c>
      <c r="AW172" s="13" t="s">
        <v>28</v>
      </c>
      <c r="AX172" s="13" t="s">
        <v>72</v>
      </c>
      <c r="AY172" s="166" t="s">
        <v>166</v>
      </c>
    </row>
    <row r="173" spans="1:65" s="14" customFormat="1">
      <c r="B173" s="172"/>
      <c r="D173" s="165" t="s">
        <v>182</v>
      </c>
      <c r="E173" s="173" t="s">
        <v>1</v>
      </c>
      <c r="F173" s="174" t="s">
        <v>769</v>
      </c>
      <c r="H173" s="175">
        <v>1.075</v>
      </c>
      <c r="I173" s="176"/>
      <c r="L173" s="172"/>
      <c r="M173" s="177"/>
      <c r="N173" s="178"/>
      <c r="O173" s="178"/>
      <c r="P173" s="178"/>
      <c r="Q173" s="178"/>
      <c r="R173" s="178"/>
      <c r="S173" s="178"/>
      <c r="T173" s="179"/>
      <c r="AT173" s="173" t="s">
        <v>182</v>
      </c>
      <c r="AU173" s="173" t="s">
        <v>84</v>
      </c>
      <c r="AV173" s="14" t="s">
        <v>84</v>
      </c>
      <c r="AW173" s="14" t="s">
        <v>28</v>
      </c>
      <c r="AX173" s="14" t="s">
        <v>72</v>
      </c>
      <c r="AY173" s="173" t="s">
        <v>166</v>
      </c>
    </row>
    <row r="174" spans="1:65" s="13" customFormat="1">
      <c r="B174" s="164"/>
      <c r="D174" s="165" t="s">
        <v>182</v>
      </c>
      <c r="E174" s="166" t="s">
        <v>1</v>
      </c>
      <c r="F174" s="167" t="s">
        <v>765</v>
      </c>
      <c r="H174" s="166" t="s">
        <v>1</v>
      </c>
      <c r="I174" s="168"/>
      <c r="L174" s="164"/>
      <c r="M174" s="169"/>
      <c r="N174" s="170"/>
      <c r="O174" s="170"/>
      <c r="P174" s="170"/>
      <c r="Q174" s="170"/>
      <c r="R174" s="170"/>
      <c r="S174" s="170"/>
      <c r="T174" s="171"/>
      <c r="AT174" s="166" t="s">
        <v>182</v>
      </c>
      <c r="AU174" s="166" t="s">
        <v>84</v>
      </c>
      <c r="AV174" s="13" t="s">
        <v>79</v>
      </c>
      <c r="AW174" s="13" t="s">
        <v>28</v>
      </c>
      <c r="AX174" s="13" t="s">
        <v>72</v>
      </c>
      <c r="AY174" s="166" t="s">
        <v>166</v>
      </c>
    </row>
    <row r="175" spans="1:65" s="14" customFormat="1">
      <c r="B175" s="172"/>
      <c r="D175" s="165" t="s">
        <v>182</v>
      </c>
      <c r="E175" s="173" t="s">
        <v>1</v>
      </c>
      <c r="F175" s="174" t="s">
        <v>770</v>
      </c>
      <c r="H175" s="175">
        <v>2.387</v>
      </c>
      <c r="I175" s="176"/>
      <c r="L175" s="172"/>
      <c r="M175" s="177"/>
      <c r="N175" s="178"/>
      <c r="O175" s="178"/>
      <c r="P175" s="178"/>
      <c r="Q175" s="178"/>
      <c r="R175" s="178"/>
      <c r="S175" s="178"/>
      <c r="T175" s="179"/>
      <c r="AT175" s="173" t="s">
        <v>182</v>
      </c>
      <c r="AU175" s="173" t="s">
        <v>84</v>
      </c>
      <c r="AV175" s="14" t="s">
        <v>84</v>
      </c>
      <c r="AW175" s="14" t="s">
        <v>28</v>
      </c>
      <c r="AX175" s="14" t="s">
        <v>72</v>
      </c>
      <c r="AY175" s="173" t="s">
        <v>166</v>
      </c>
    </row>
    <row r="176" spans="1:65" s="15" customFormat="1">
      <c r="B176" s="180"/>
      <c r="D176" s="165" t="s">
        <v>182</v>
      </c>
      <c r="E176" s="181" t="s">
        <v>1</v>
      </c>
      <c r="F176" s="182" t="s">
        <v>187</v>
      </c>
      <c r="H176" s="183">
        <v>3.4620000000000002</v>
      </c>
      <c r="I176" s="184"/>
      <c r="L176" s="180"/>
      <c r="M176" s="185"/>
      <c r="N176" s="186"/>
      <c r="O176" s="186"/>
      <c r="P176" s="186"/>
      <c r="Q176" s="186"/>
      <c r="R176" s="186"/>
      <c r="S176" s="186"/>
      <c r="T176" s="187"/>
      <c r="AT176" s="181" t="s">
        <v>182</v>
      </c>
      <c r="AU176" s="181" t="s">
        <v>84</v>
      </c>
      <c r="AV176" s="15" t="s">
        <v>173</v>
      </c>
      <c r="AW176" s="15" t="s">
        <v>28</v>
      </c>
      <c r="AX176" s="15" t="s">
        <v>79</v>
      </c>
      <c r="AY176" s="181" t="s">
        <v>166</v>
      </c>
    </row>
    <row r="177" spans="1:65" s="2" customFormat="1" ht="21.75" customHeight="1">
      <c r="A177" s="32"/>
      <c r="B177" s="149"/>
      <c r="C177" s="150" t="s">
        <v>253</v>
      </c>
      <c r="D177" s="150" t="s">
        <v>169</v>
      </c>
      <c r="E177" s="151" t="s">
        <v>771</v>
      </c>
      <c r="F177" s="152" t="s">
        <v>772</v>
      </c>
      <c r="G177" s="153" t="s">
        <v>274</v>
      </c>
      <c r="H177" s="154">
        <v>1.458</v>
      </c>
      <c r="I177" s="155"/>
      <c r="J177" s="156">
        <f>ROUND(I177*H177,2)</f>
        <v>0</v>
      </c>
      <c r="K177" s="157"/>
      <c r="L177" s="33"/>
      <c r="M177" s="202" t="s">
        <v>1</v>
      </c>
      <c r="N177" s="203" t="s">
        <v>38</v>
      </c>
      <c r="O177" s="204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253</v>
      </c>
      <c r="AT177" s="162" t="s">
        <v>169</v>
      </c>
      <c r="AU177" s="162" t="s">
        <v>84</v>
      </c>
      <c r="AY177" s="17" t="s">
        <v>166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7" t="s">
        <v>84</v>
      </c>
      <c r="BK177" s="163">
        <f>ROUND(I177*H177,2)</f>
        <v>0</v>
      </c>
      <c r="BL177" s="17" t="s">
        <v>253</v>
      </c>
      <c r="BM177" s="162" t="s">
        <v>773</v>
      </c>
    </row>
    <row r="178" spans="1:65" s="2" customFormat="1" ht="6.95" customHeight="1">
      <c r="A178" s="32"/>
      <c r="B178" s="47"/>
      <c r="C178" s="48"/>
      <c r="D178" s="48"/>
      <c r="E178" s="48"/>
      <c r="F178" s="48"/>
      <c r="G178" s="48"/>
      <c r="H178" s="48"/>
      <c r="I178" s="48"/>
      <c r="J178" s="48"/>
      <c r="K178" s="48"/>
      <c r="L178" s="33"/>
      <c r="M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</sheetData>
  <autoFilter ref="C127:K177" xr:uid="{00000000-0009-0000-0000-000005000000}"/>
  <mergeCells count="15">
    <mergeCell ref="E114:H114"/>
    <mergeCell ref="E118:H118"/>
    <mergeCell ref="E116:H116"/>
    <mergeCell ref="E120:H120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22"/>
  <sheetViews>
    <sheetView showGridLines="0" workbookViewId="0">
      <selection activeCell="F130" sqref="F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105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774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ROUND(J133,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ROUND((SUM(BE133:BE221)),  2)</f>
        <v>0</v>
      </c>
      <c r="G37" s="32"/>
      <c r="H37" s="32"/>
      <c r="I37" s="105">
        <v>0.2</v>
      </c>
      <c r="J37" s="104">
        <f>ROUND(((SUM(BE133:BE221))*I37),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ROUND((SUM(BF133:BF221)),  2)</f>
        <v>0</v>
      </c>
      <c r="G38" s="32"/>
      <c r="H38" s="32"/>
      <c r="I38" s="105">
        <v>0.2</v>
      </c>
      <c r="J38" s="104">
        <f>ROUND(((SUM(BF133:BF221))*I38),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ROUND((SUM(BG133:BG221)),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ROUND((SUM(BH133:BH221)),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ROUND((SUM(BI133:BI221)),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06 - Povrchové úpravy interiéru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J133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J134</f>
        <v>0</v>
      </c>
      <c r="L101" s="117"/>
    </row>
    <row r="102" spans="1:47" s="10" customFormat="1" ht="19.899999999999999" hidden="1" customHeight="1">
      <c r="B102" s="121"/>
      <c r="D102" s="122" t="s">
        <v>513</v>
      </c>
      <c r="E102" s="123"/>
      <c r="F102" s="123"/>
      <c r="G102" s="123"/>
      <c r="H102" s="123"/>
      <c r="I102" s="123"/>
      <c r="J102" s="124">
        <f>J135</f>
        <v>0</v>
      </c>
      <c r="L102" s="121"/>
    </row>
    <row r="103" spans="1:47" s="10" customFormat="1" ht="19.899999999999999" hidden="1" customHeight="1">
      <c r="B103" s="121"/>
      <c r="D103" s="122" t="s">
        <v>144</v>
      </c>
      <c r="E103" s="123"/>
      <c r="F103" s="123"/>
      <c r="G103" s="123"/>
      <c r="H103" s="123"/>
      <c r="I103" s="123"/>
      <c r="J103" s="124">
        <f>J176</f>
        <v>0</v>
      </c>
      <c r="L103" s="121"/>
    </row>
    <row r="104" spans="1:47" s="9" customFormat="1" ht="24.95" hidden="1" customHeight="1">
      <c r="B104" s="117"/>
      <c r="D104" s="118" t="s">
        <v>145</v>
      </c>
      <c r="E104" s="119"/>
      <c r="F104" s="119"/>
      <c r="G104" s="119"/>
      <c r="H104" s="119"/>
      <c r="I104" s="119"/>
      <c r="J104" s="120">
        <f>J178</f>
        <v>0</v>
      </c>
      <c r="L104" s="117"/>
    </row>
    <row r="105" spans="1:47" s="10" customFormat="1" ht="19.899999999999999" hidden="1" customHeight="1">
      <c r="B105" s="121"/>
      <c r="D105" s="122" t="s">
        <v>381</v>
      </c>
      <c r="E105" s="123"/>
      <c r="F105" s="123"/>
      <c r="G105" s="123"/>
      <c r="H105" s="123"/>
      <c r="I105" s="123"/>
      <c r="J105" s="124">
        <f>J179</f>
        <v>0</v>
      </c>
      <c r="L105" s="121"/>
    </row>
    <row r="106" spans="1:47" s="10" customFormat="1" ht="19.899999999999999" hidden="1" customHeight="1">
      <c r="B106" s="121"/>
      <c r="D106" s="122" t="s">
        <v>775</v>
      </c>
      <c r="E106" s="123"/>
      <c r="F106" s="123"/>
      <c r="G106" s="123"/>
      <c r="H106" s="123"/>
      <c r="I106" s="123"/>
      <c r="J106" s="124">
        <f>J187</f>
        <v>0</v>
      </c>
      <c r="L106" s="121"/>
    </row>
    <row r="107" spans="1:47" s="10" customFormat="1" ht="19.899999999999999" hidden="1" customHeight="1">
      <c r="B107" s="121"/>
      <c r="D107" s="122" t="s">
        <v>776</v>
      </c>
      <c r="E107" s="123"/>
      <c r="F107" s="123"/>
      <c r="G107" s="123"/>
      <c r="H107" s="123"/>
      <c r="I107" s="123"/>
      <c r="J107" s="124">
        <f>J199</f>
        <v>0</v>
      </c>
      <c r="L107" s="121"/>
    </row>
    <row r="108" spans="1:47" s="10" customFormat="1" ht="19.899999999999999" hidden="1" customHeight="1">
      <c r="B108" s="121"/>
      <c r="D108" s="122" t="s">
        <v>777</v>
      </c>
      <c r="E108" s="123"/>
      <c r="F108" s="123"/>
      <c r="G108" s="123"/>
      <c r="H108" s="123"/>
      <c r="I108" s="123"/>
      <c r="J108" s="124">
        <f>J200</f>
        <v>0</v>
      </c>
      <c r="L108" s="121"/>
    </row>
    <row r="109" spans="1:47" s="10" customFormat="1" ht="19.899999999999999" hidden="1" customHeight="1">
      <c r="B109" s="121"/>
      <c r="D109" s="122" t="s">
        <v>778</v>
      </c>
      <c r="E109" s="123"/>
      <c r="F109" s="123"/>
      <c r="G109" s="123"/>
      <c r="H109" s="123"/>
      <c r="I109" s="123"/>
      <c r="J109" s="124">
        <f>J212</f>
        <v>0</v>
      </c>
      <c r="L109" s="121"/>
    </row>
    <row r="110" spans="1:47" s="2" customFormat="1" ht="21.75" hidden="1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hidden="1" customHeight="1">
      <c r="A111" s="32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hidden="1"/>
    <row r="113" spans="1:31" hidden="1"/>
    <row r="114" spans="1:31" hidden="1"/>
    <row r="115" spans="1:31" s="2" customFormat="1" ht="6.95" customHeight="1">
      <c r="A115" s="32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152</v>
      </c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99" t="str">
        <f>E7</f>
        <v>Džemo  - Komunitná kaviareň</v>
      </c>
      <c r="F119" s="300"/>
      <c r="G119" s="300"/>
      <c r="H119" s="300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1" customFormat="1" ht="12" customHeight="1">
      <c r="B120" s="20"/>
      <c r="C120" s="27" t="s">
        <v>131</v>
      </c>
      <c r="L120" s="20"/>
    </row>
    <row r="121" spans="1:31" s="1" customFormat="1" ht="16.5" customHeight="1">
      <c r="B121" s="20"/>
      <c r="E121" s="299" t="s">
        <v>132</v>
      </c>
      <c r="F121" s="269"/>
      <c r="G121" s="269"/>
      <c r="H121" s="269"/>
      <c r="L121" s="20"/>
    </row>
    <row r="122" spans="1:31" s="1" customFormat="1" ht="12" customHeight="1">
      <c r="B122" s="20"/>
      <c r="C122" s="27" t="s">
        <v>133</v>
      </c>
      <c r="L122" s="20"/>
    </row>
    <row r="123" spans="1:31" s="2" customFormat="1" ht="16.5" customHeight="1">
      <c r="A123" s="32"/>
      <c r="B123" s="33"/>
      <c r="C123" s="32"/>
      <c r="D123" s="32"/>
      <c r="E123" s="301" t="s">
        <v>134</v>
      </c>
      <c r="F123" s="302"/>
      <c r="G123" s="302"/>
      <c r="H123" s="30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2" customHeight="1">
      <c r="A124" s="32"/>
      <c r="B124" s="33"/>
      <c r="C124" s="27" t="s">
        <v>135</v>
      </c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6.5" customHeight="1">
      <c r="A125" s="32"/>
      <c r="B125" s="33"/>
      <c r="C125" s="32"/>
      <c r="D125" s="32"/>
      <c r="E125" s="295" t="str">
        <f>E13</f>
        <v>06 - Povrchové úpravy interiéru</v>
      </c>
      <c r="F125" s="302"/>
      <c r="G125" s="302"/>
      <c r="H125" s="30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6.95" customHeight="1">
      <c r="A126" s="32"/>
      <c r="B126" s="33"/>
      <c r="C126" s="32"/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2" customHeight="1">
      <c r="A127" s="32"/>
      <c r="B127" s="33"/>
      <c r="C127" s="27" t="s">
        <v>18</v>
      </c>
      <c r="D127" s="32"/>
      <c r="E127" s="32"/>
      <c r="F127" s="25" t="str">
        <f>F16</f>
        <v>Košice, Sídlisko KVP</v>
      </c>
      <c r="G127" s="32"/>
      <c r="H127" s="32"/>
      <c r="I127" s="27" t="s">
        <v>20</v>
      </c>
      <c r="J127" s="55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6.9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25.7" customHeight="1">
      <c r="A129" s="32"/>
      <c r="B129" s="33"/>
      <c r="C129" s="27" t="s">
        <v>21</v>
      </c>
      <c r="D129" s="32"/>
      <c r="E129" s="32"/>
      <c r="F129" s="25" t="str">
        <f>E19</f>
        <v>Mestská časť Košice - Sídlisko KVP</v>
      </c>
      <c r="G129" s="32"/>
      <c r="H129" s="32"/>
      <c r="I129" s="27" t="s">
        <v>26</v>
      </c>
      <c r="J129" s="30" t="str">
        <f>E25</f>
        <v>ARZ architektonické štúdio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5.2" customHeight="1">
      <c r="A130" s="32"/>
      <c r="B130" s="33"/>
      <c r="C130" s="27" t="s">
        <v>25</v>
      </c>
      <c r="D130" s="32"/>
      <c r="E130" s="32"/>
      <c r="F130" s="25"/>
      <c r="G130" s="32"/>
      <c r="H130" s="32"/>
      <c r="I130" s="27" t="s">
        <v>29</v>
      </c>
      <c r="J130" s="30" t="str">
        <f>E28</f>
        <v xml:space="preserve"> </v>
      </c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0.35" customHeight="1">
      <c r="A131" s="32"/>
      <c r="B131" s="33"/>
      <c r="C131" s="32"/>
      <c r="D131" s="32"/>
      <c r="E131" s="32"/>
      <c r="F131" s="32"/>
      <c r="G131" s="32"/>
      <c r="H131" s="32"/>
      <c r="I131" s="32"/>
      <c r="J131" s="32"/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11" customFormat="1" ht="29.25" customHeight="1">
      <c r="A132" s="125"/>
      <c r="B132" s="126"/>
      <c r="C132" s="127" t="s">
        <v>153</v>
      </c>
      <c r="D132" s="128" t="s">
        <v>57</v>
      </c>
      <c r="E132" s="128" t="s">
        <v>53</v>
      </c>
      <c r="F132" s="128" t="s">
        <v>54</v>
      </c>
      <c r="G132" s="128" t="s">
        <v>154</v>
      </c>
      <c r="H132" s="128" t="s">
        <v>155</v>
      </c>
      <c r="I132" s="128" t="s">
        <v>156</v>
      </c>
      <c r="J132" s="129" t="s">
        <v>139</v>
      </c>
      <c r="K132" s="130" t="s">
        <v>157</v>
      </c>
      <c r="L132" s="131"/>
      <c r="M132" s="62" t="s">
        <v>1</v>
      </c>
      <c r="N132" s="63" t="s">
        <v>36</v>
      </c>
      <c r="O132" s="63" t="s">
        <v>158</v>
      </c>
      <c r="P132" s="63" t="s">
        <v>159</v>
      </c>
      <c r="Q132" s="63" t="s">
        <v>160</v>
      </c>
      <c r="R132" s="63" t="s">
        <v>161</v>
      </c>
      <c r="S132" s="63" t="s">
        <v>162</v>
      </c>
      <c r="T132" s="64" t="s">
        <v>163</v>
      </c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</row>
    <row r="133" spans="1:65" s="2" customFormat="1" ht="22.9" customHeight="1">
      <c r="A133" s="32"/>
      <c r="B133" s="33"/>
      <c r="C133" s="69" t="s">
        <v>140</v>
      </c>
      <c r="D133" s="32"/>
      <c r="E133" s="32"/>
      <c r="F133" s="32"/>
      <c r="G133" s="32"/>
      <c r="H133" s="32"/>
      <c r="I133" s="32"/>
      <c r="J133" s="132">
        <f>BK133</f>
        <v>0</v>
      </c>
      <c r="K133" s="32"/>
      <c r="L133" s="33"/>
      <c r="M133" s="65"/>
      <c r="N133" s="56"/>
      <c r="O133" s="66"/>
      <c r="P133" s="133">
        <f>P134+P178</f>
        <v>0</v>
      </c>
      <c r="Q133" s="66"/>
      <c r="R133" s="133">
        <f>R134+R178</f>
        <v>7.3402841199999989</v>
      </c>
      <c r="S133" s="66"/>
      <c r="T133" s="134">
        <f>T134+T178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7" t="s">
        <v>71</v>
      </c>
      <c r="AU133" s="17" t="s">
        <v>141</v>
      </c>
      <c r="BK133" s="135">
        <f>BK134+BK178</f>
        <v>0</v>
      </c>
    </row>
    <row r="134" spans="1:65" s="12" customFormat="1" ht="25.9" customHeight="1">
      <c r="B134" s="136"/>
      <c r="D134" s="137" t="s">
        <v>71</v>
      </c>
      <c r="E134" s="138" t="s">
        <v>164</v>
      </c>
      <c r="F134" s="138" t="s">
        <v>165</v>
      </c>
      <c r="I134" s="139"/>
      <c r="J134" s="140">
        <f>BK134</f>
        <v>0</v>
      </c>
      <c r="L134" s="136"/>
      <c r="M134" s="141"/>
      <c r="N134" s="142"/>
      <c r="O134" s="142"/>
      <c r="P134" s="143">
        <f>P135+P176</f>
        <v>0</v>
      </c>
      <c r="Q134" s="142"/>
      <c r="R134" s="143">
        <f>R135+R176</f>
        <v>4.8362151999999989</v>
      </c>
      <c r="S134" s="142"/>
      <c r="T134" s="144">
        <f>T135+T176</f>
        <v>0</v>
      </c>
      <c r="AR134" s="137" t="s">
        <v>79</v>
      </c>
      <c r="AT134" s="145" t="s">
        <v>71</v>
      </c>
      <c r="AU134" s="145" t="s">
        <v>72</v>
      </c>
      <c r="AY134" s="137" t="s">
        <v>166</v>
      </c>
      <c r="BK134" s="146">
        <f>BK135+BK176</f>
        <v>0</v>
      </c>
    </row>
    <row r="135" spans="1:65" s="12" customFormat="1" ht="22.9" customHeight="1">
      <c r="B135" s="136"/>
      <c r="D135" s="137" t="s">
        <v>71</v>
      </c>
      <c r="E135" s="147" t="s">
        <v>200</v>
      </c>
      <c r="F135" s="147" t="s">
        <v>515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SUM(P136:P175)</f>
        <v>0</v>
      </c>
      <c r="Q135" s="142"/>
      <c r="R135" s="143">
        <f>SUM(R136:R175)</f>
        <v>4.8362151999999989</v>
      </c>
      <c r="S135" s="142"/>
      <c r="T135" s="144">
        <f>SUM(T136:T175)</f>
        <v>0</v>
      </c>
      <c r="AR135" s="137" t="s">
        <v>79</v>
      </c>
      <c r="AT135" s="145" t="s">
        <v>71</v>
      </c>
      <c r="AU135" s="145" t="s">
        <v>79</v>
      </c>
      <c r="AY135" s="137" t="s">
        <v>166</v>
      </c>
      <c r="BK135" s="146">
        <f>SUM(BK136:BK175)</f>
        <v>0</v>
      </c>
    </row>
    <row r="136" spans="1:65" s="2" customFormat="1" ht="33" customHeight="1">
      <c r="A136" s="32"/>
      <c r="B136" s="149"/>
      <c r="C136" s="150" t="s">
        <v>79</v>
      </c>
      <c r="D136" s="150" t="s">
        <v>169</v>
      </c>
      <c r="E136" s="151" t="s">
        <v>779</v>
      </c>
      <c r="F136" s="152" t="s">
        <v>780</v>
      </c>
      <c r="G136" s="153" t="s">
        <v>172</v>
      </c>
      <c r="H136" s="154">
        <v>59.85</v>
      </c>
      <c r="I136" s="155"/>
      <c r="J136" s="156">
        <f>ROUND(I136*H136,2)</f>
        <v>0</v>
      </c>
      <c r="K136" s="157"/>
      <c r="L136" s="33"/>
      <c r="M136" s="158" t="s">
        <v>1</v>
      </c>
      <c r="N136" s="159" t="s">
        <v>38</v>
      </c>
      <c r="O136" s="58"/>
      <c r="P136" s="160">
        <f>O136*H136</f>
        <v>0</v>
      </c>
      <c r="Q136" s="160">
        <v>1.098E-2</v>
      </c>
      <c r="R136" s="160">
        <f>Q136*H136</f>
        <v>0.65715299999999999</v>
      </c>
      <c r="S136" s="160">
        <v>0</v>
      </c>
      <c r="T136" s="161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173</v>
      </c>
      <c r="AT136" s="162" t="s">
        <v>169</v>
      </c>
      <c r="AU136" s="162" t="s">
        <v>84</v>
      </c>
      <c r="AY136" s="17" t="s">
        <v>166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7" t="s">
        <v>84</v>
      </c>
      <c r="BK136" s="163">
        <f>ROUND(I136*H136,2)</f>
        <v>0</v>
      </c>
      <c r="BL136" s="17" t="s">
        <v>173</v>
      </c>
      <c r="BM136" s="162" t="s">
        <v>781</v>
      </c>
    </row>
    <row r="137" spans="1:65" s="13" customFormat="1">
      <c r="B137" s="164"/>
      <c r="D137" s="165" t="s">
        <v>182</v>
      </c>
      <c r="E137" s="166" t="s">
        <v>1</v>
      </c>
      <c r="F137" s="167" t="s">
        <v>782</v>
      </c>
      <c r="H137" s="166" t="s">
        <v>1</v>
      </c>
      <c r="I137" s="168"/>
      <c r="L137" s="164"/>
      <c r="M137" s="169"/>
      <c r="N137" s="170"/>
      <c r="O137" s="170"/>
      <c r="P137" s="170"/>
      <c r="Q137" s="170"/>
      <c r="R137" s="170"/>
      <c r="S137" s="170"/>
      <c r="T137" s="171"/>
      <c r="AT137" s="166" t="s">
        <v>182</v>
      </c>
      <c r="AU137" s="166" t="s">
        <v>84</v>
      </c>
      <c r="AV137" s="13" t="s">
        <v>79</v>
      </c>
      <c r="AW137" s="13" t="s">
        <v>28</v>
      </c>
      <c r="AX137" s="13" t="s">
        <v>72</v>
      </c>
      <c r="AY137" s="166" t="s">
        <v>166</v>
      </c>
    </row>
    <row r="138" spans="1:65" s="14" customFormat="1">
      <c r="B138" s="172"/>
      <c r="D138" s="165" t="s">
        <v>182</v>
      </c>
      <c r="E138" s="173" t="s">
        <v>1</v>
      </c>
      <c r="F138" s="174" t="s">
        <v>783</v>
      </c>
      <c r="H138" s="175">
        <v>59.85</v>
      </c>
      <c r="I138" s="176"/>
      <c r="L138" s="172"/>
      <c r="M138" s="177"/>
      <c r="N138" s="178"/>
      <c r="O138" s="178"/>
      <c r="P138" s="178"/>
      <c r="Q138" s="178"/>
      <c r="R138" s="178"/>
      <c r="S138" s="178"/>
      <c r="T138" s="179"/>
      <c r="AT138" s="173" t="s">
        <v>182</v>
      </c>
      <c r="AU138" s="173" t="s">
        <v>84</v>
      </c>
      <c r="AV138" s="14" t="s">
        <v>84</v>
      </c>
      <c r="AW138" s="14" t="s">
        <v>28</v>
      </c>
      <c r="AX138" s="14" t="s">
        <v>79</v>
      </c>
      <c r="AY138" s="173" t="s">
        <v>166</v>
      </c>
    </row>
    <row r="139" spans="1:65" s="2" customFormat="1" ht="21.75" customHeight="1">
      <c r="A139" s="32"/>
      <c r="B139" s="149"/>
      <c r="C139" s="150" t="s">
        <v>84</v>
      </c>
      <c r="D139" s="150" t="s">
        <v>169</v>
      </c>
      <c r="E139" s="151" t="s">
        <v>784</v>
      </c>
      <c r="F139" s="152" t="s">
        <v>785</v>
      </c>
      <c r="G139" s="153" t="s">
        <v>172</v>
      </c>
      <c r="H139" s="154">
        <v>59.85</v>
      </c>
      <c r="I139" s="155"/>
      <c r="J139" s="156">
        <f>ROUND(I139*H139,2)</f>
        <v>0</v>
      </c>
      <c r="K139" s="157"/>
      <c r="L139" s="33"/>
      <c r="M139" s="158" t="s">
        <v>1</v>
      </c>
      <c r="N139" s="159" t="s">
        <v>38</v>
      </c>
      <c r="O139" s="58"/>
      <c r="P139" s="160">
        <f>O139*H139</f>
        <v>0</v>
      </c>
      <c r="Q139" s="160">
        <v>4.0000000000000002E-4</v>
      </c>
      <c r="R139" s="160">
        <f>Q139*H139</f>
        <v>2.3940000000000003E-2</v>
      </c>
      <c r="S139" s="160">
        <v>0</v>
      </c>
      <c r="T139" s="161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173</v>
      </c>
      <c r="AT139" s="162" t="s">
        <v>169</v>
      </c>
      <c r="AU139" s="162" t="s">
        <v>84</v>
      </c>
      <c r="AY139" s="17" t="s">
        <v>166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7" t="s">
        <v>84</v>
      </c>
      <c r="BK139" s="163">
        <f>ROUND(I139*H139,2)</f>
        <v>0</v>
      </c>
      <c r="BL139" s="17" t="s">
        <v>173</v>
      </c>
      <c r="BM139" s="162" t="s">
        <v>786</v>
      </c>
    </row>
    <row r="140" spans="1:65" s="13" customFormat="1">
      <c r="B140" s="164"/>
      <c r="D140" s="165" t="s">
        <v>182</v>
      </c>
      <c r="E140" s="166" t="s">
        <v>1</v>
      </c>
      <c r="F140" s="167" t="s">
        <v>782</v>
      </c>
      <c r="H140" s="166" t="s">
        <v>1</v>
      </c>
      <c r="I140" s="168"/>
      <c r="L140" s="164"/>
      <c r="M140" s="169"/>
      <c r="N140" s="170"/>
      <c r="O140" s="170"/>
      <c r="P140" s="170"/>
      <c r="Q140" s="170"/>
      <c r="R140" s="170"/>
      <c r="S140" s="170"/>
      <c r="T140" s="171"/>
      <c r="AT140" s="166" t="s">
        <v>182</v>
      </c>
      <c r="AU140" s="166" t="s">
        <v>84</v>
      </c>
      <c r="AV140" s="13" t="s">
        <v>79</v>
      </c>
      <c r="AW140" s="13" t="s">
        <v>28</v>
      </c>
      <c r="AX140" s="13" t="s">
        <v>72</v>
      </c>
      <c r="AY140" s="166" t="s">
        <v>166</v>
      </c>
    </row>
    <row r="141" spans="1:65" s="14" customFormat="1">
      <c r="B141" s="172"/>
      <c r="D141" s="165" t="s">
        <v>182</v>
      </c>
      <c r="E141" s="173" t="s">
        <v>1</v>
      </c>
      <c r="F141" s="174" t="s">
        <v>783</v>
      </c>
      <c r="H141" s="175">
        <v>59.85</v>
      </c>
      <c r="I141" s="176"/>
      <c r="L141" s="172"/>
      <c r="M141" s="177"/>
      <c r="N141" s="178"/>
      <c r="O141" s="178"/>
      <c r="P141" s="178"/>
      <c r="Q141" s="178"/>
      <c r="R141" s="178"/>
      <c r="S141" s="178"/>
      <c r="T141" s="179"/>
      <c r="AT141" s="173" t="s">
        <v>182</v>
      </c>
      <c r="AU141" s="173" t="s">
        <v>84</v>
      </c>
      <c r="AV141" s="14" t="s">
        <v>84</v>
      </c>
      <c r="AW141" s="14" t="s">
        <v>28</v>
      </c>
      <c r="AX141" s="14" t="s">
        <v>79</v>
      </c>
      <c r="AY141" s="173" t="s">
        <v>166</v>
      </c>
    </row>
    <row r="142" spans="1:65" s="2" customFormat="1" ht="21.75" customHeight="1">
      <c r="A142" s="32"/>
      <c r="B142" s="149"/>
      <c r="C142" s="150" t="s">
        <v>89</v>
      </c>
      <c r="D142" s="150" t="s">
        <v>169</v>
      </c>
      <c r="E142" s="151" t="s">
        <v>787</v>
      </c>
      <c r="F142" s="152" t="s">
        <v>788</v>
      </c>
      <c r="G142" s="153" t="s">
        <v>172</v>
      </c>
      <c r="H142" s="154">
        <v>59.85</v>
      </c>
      <c r="I142" s="155"/>
      <c r="J142" s="156">
        <f>ROUND(I142*H142,2)</f>
        <v>0</v>
      </c>
      <c r="K142" s="157"/>
      <c r="L142" s="33"/>
      <c r="M142" s="158" t="s">
        <v>1</v>
      </c>
      <c r="N142" s="159" t="s">
        <v>38</v>
      </c>
      <c r="O142" s="58"/>
      <c r="P142" s="160">
        <f>O142*H142</f>
        <v>0</v>
      </c>
      <c r="Q142" s="160">
        <v>1.375E-2</v>
      </c>
      <c r="R142" s="160">
        <f>Q142*H142</f>
        <v>0.82293749999999999</v>
      </c>
      <c r="S142" s="160">
        <v>0</v>
      </c>
      <c r="T142" s="161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2" t="s">
        <v>173</v>
      </c>
      <c r="AT142" s="162" t="s">
        <v>169</v>
      </c>
      <c r="AU142" s="162" t="s">
        <v>84</v>
      </c>
      <c r="AY142" s="17" t="s">
        <v>166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7" t="s">
        <v>84</v>
      </c>
      <c r="BK142" s="163">
        <f>ROUND(I142*H142,2)</f>
        <v>0</v>
      </c>
      <c r="BL142" s="17" t="s">
        <v>173</v>
      </c>
      <c r="BM142" s="162" t="s">
        <v>789</v>
      </c>
    </row>
    <row r="143" spans="1:65" s="13" customFormat="1">
      <c r="B143" s="164"/>
      <c r="D143" s="165" t="s">
        <v>182</v>
      </c>
      <c r="E143" s="166" t="s">
        <v>1</v>
      </c>
      <c r="F143" s="167" t="s">
        <v>782</v>
      </c>
      <c r="H143" s="166" t="s">
        <v>1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1"/>
      <c r="AT143" s="166" t="s">
        <v>182</v>
      </c>
      <c r="AU143" s="166" t="s">
        <v>84</v>
      </c>
      <c r="AV143" s="13" t="s">
        <v>79</v>
      </c>
      <c r="AW143" s="13" t="s">
        <v>28</v>
      </c>
      <c r="AX143" s="13" t="s">
        <v>72</v>
      </c>
      <c r="AY143" s="166" t="s">
        <v>166</v>
      </c>
    </row>
    <row r="144" spans="1:65" s="14" customFormat="1">
      <c r="B144" s="172"/>
      <c r="D144" s="165" t="s">
        <v>182</v>
      </c>
      <c r="E144" s="173" t="s">
        <v>1</v>
      </c>
      <c r="F144" s="174" t="s">
        <v>783</v>
      </c>
      <c r="H144" s="175">
        <v>59.85</v>
      </c>
      <c r="I144" s="176"/>
      <c r="L144" s="172"/>
      <c r="M144" s="177"/>
      <c r="N144" s="178"/>
      <c r="O144" s="178"/>
      <c r="P144" s="178"/>
      <c r="Q144" s="178"/>
      <c r="R144" s="178"/>
      <c r="S144" s="178"/>
      <c r="T144" s="179"/>
      <c r="AT144" s="173" t="s">
        <v>182</v>
      </c>
      <c r="AU144" s="173" t="s">
        <v>84</v>
      </c>
      <c r="AV144" s="14" t="s">
        <v>84</v>
      </c>
      <c r="AW144" s="14" t="s">
        <v>28</v>
      </c>
      <c r="AX144" s="14" t="s">
        <v>79</v>
      </c>
      <c r="AY144" s="173" t="s">
        <v>166</v>
      </c>
    </row>
    <row r="145" spans="1:65" s="2" customFormat="1" ht="21.75" customHeight="1">
      <c r="A145" s="32"/>
      <c r="B145" s="149"/>
      <c r="C145" s="150" t="s">
        <v>173</v>
      </c>
      <c r="D145" s="150" t="s">
        <v>169</v>
      </c>
      <c r="E145" s="151" t="s">
        <v>790</v>
      </c>
      <c r="F145" s="152" t="s">
        <v>791</v>
      </c>
      <c r="G145" s="153" t="s">
        <v>172</v>
      </c>
      <c r="H145" s="154">
        <v>59.85</v>
      </c>
      <c r="I145" s="155"/>
      <c r="J145" s="156">
        <f>ROUND(I145*H145,2)</f>
        <v>0</v>
      </c>
      <c r="K145" s="157"/>
      <c r="L145" s="33"/>
      <c r="M145" s="158" t="s">
        <v>1</v>
      </c>
      <c r="N145" s="159" t="s">
        <v>38</v>
      </c>
      <c r="O145" s="58"/>
      <c r="P145" s="160">
        <f>O145*H145</f>
        <v>0</v>
      </c>
      <c r="Q145" s="160">
        <v>4.15E-3</v>
      </c>
      <c r="R145" s="160">
        <f>Q145*H145</f>
        <v>0.2483775</v>
      </c>
      <c r="S145" s="160">
        <v>0</v>
      </c>
      <c r="T145" s="161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173</v>
      </c>
      <c r="AT145" s="162" t="s">
        <v>169</v>
      </c>
      <c r="AU145" s="162" t="s">
        <v>84</v>
      </c>
      <c r="AY145" s="17" t="s">
        <v>166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84</v>
      </c>
      <c r="BK145" s="163">
        <f>ROUND(I145*H145,2)</f>
        <v>0</v>
      </c>
      <c r="BL145" s="17" t="s">
        <v>173</v>
      </c>
      <c r="BM145" s="162" t="s">
        <v>792</v>
      </c>
    </row>
    <row r="146" spans="1:65" s="13" customFormat="1">
      <c r="B146" s="164"/>
      <c r="D146" s="165" t="s">
        <v>182</v>
      </c>
      <c r="E146" s="166" t="s">
        <v>1</v>
      </c>
      <c r="F146" s="167" t="s">
        <v>782</v>
      </c>
      <c r="H146" s="166" t="s">
        <v>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1"/>
      <c r="AT146" s="166" t="s">
        <v>182</v>
      </c>
      <c r="AU146" s="166" t="s">
        <v>84</v>
      </c>
      <c r="AV146" s="13" t="s">
        <v>79</v>
      </c>
      <c r="AW146" s="13" t="s">
        <v>28</v>
      </c>
      <c r="AX146" s="13" t="s">
        <v>72</v>
      </c>
      <c r="AY146" s="166" t="s">
        <v>166</v>
      </c>
    </row>
    <row r="147" spans="1:65" s="14" customFormat="1">
      <c r="B147" s="172"/>
      <c r="D147" s="165" t="s">
        <v>182</v>
      </c>
      <c r="E147" s="173" t="s">
        <v>1</v>
      </c>
      <c r="F147" s="174" t="s">
        <v>783</v>
      </c>
      <c r="H147" s="175">
        <v>59.85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182</v>
      </c>
      <c r="AU147" s="173" t="s">
        <v>84</v>
      </c>
      <c r="AV147" s="14" t="s">
        <v>84</v>
      </c>
      <c r="AW147" s="14" t="s">
        <v>28</v>
      </c>
      <c r="AX147" s="14" t="s">
        <v>79</v>
      </c>
      <c r="AY147" s="173" t="s">
        <v>166</v>
      </c>
    </row>
    <row r="148" spans="1:65" s="2" customFormat="1" ht="33" customHeight="1">
      <c r="A148" s="32"/>
      <c r="B148" s="149"/>
      <c r="C148" s="150" t="s">
        <v>195</v>
      </c>
      <c r="D148" s="150" t="s">
        <v>169</v>
      </c>
      <c r="E148" s="151" t="s">
        <v>793</v>
      </c>
      <c r="F148" s="152" t="s">
        <v>794</v>
      </c>
      <c r="G148" s="153" t="s">
        <v>172</v>
      </c>
      <c r="H148" s="154">
        <v>69.88</v>
      </c>
      <c r="I148" s="155"/>
      <c r="J148" s="156">
        <f>ROUND(I148*H148,2)</f>
        <v>0</v>
      </c>
      <c r="K148" s="157"/>
      <c r="L148" s="33"/>
      <c r="M148" s="158" t="s">
        <v>1</v>
      </c>
      <c r="N148" s="159" t="s">
        <v>38</v>
      </c>
      <c r="O148" s="58"/>
      <c r="P148" s="160">
        <f>O148*H148</f>
        <v>0</v>
      </c>
      <c r="Q148" s="160">
        <v>1.0880000000000001E-2</v>
      </c>
      <c r="R148" s="160">
        <f>Q148*H148</f>
        <v>0.76029440000000004</v>
      </c>
      <c r="S148" s="160">
        <v>0</v>
      </c>
      <c r="T148" s="161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173</v>
      </c>
      <c r="AT148" s="162" t="s">
        <v>169</v>
      </c>
      <c r="AU148" s="162" t="s">
        <v>84</v>
      </c>
      <c r="AY148" s="17" t="s">
        <v>166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84</v>
      </c>
      <c r="BK148" s="163">
        <f>ROUND(I148*H148,2)</f>
        <v>0</v>
      </c>
      <c r="BL148" s="17" t="s">
        <v>173</v>
      </c>
      <c r="BM148" s="162" t="s">
        <v>795</v>
      </c>
    </row>
    <row r="149" spans="1:65" s="13" customFormat="1">
      <c r="B149" s="164"/>
      <c r="D149" s="165" t="s">
        <v>182</v>
      </c>
      <c r="E149" s="166" t="s">
        <v>1</v>
      </c>
      <c r="F149" s="167" t="s">
        <v>796</v>
      </c>
      <c r="H149" s="166" t="s">
        <v>1</v>
      </c>
      <c r="I149" s="168"/>
      <c r="L149" s="164"/>
      <c r="M149" s="169"/>
      <c r="N149" s="170"/>
      <c r="O149" s="170"/>
      <c r="P149" s="170"/>
      <c r="Q149" s="170"/>
      <c r="R149" s="170"/>
      <c r="S149" s="170"/>
      <c r="T149" s="171"/>
      <c r="AT149" s="166" t="s">
        <v>182</v>
      </c>
      <c r="AU149" s="166" t="s">
        <v>84</v>
      </c>
      <c r="AV149" s="13" t="s">
        <v>79</v>
      </c>
      <c r="AW149" s="13" t="s">
        <v>28</v>
      </c>
      <c r="AX149" s="13" t="s">
        <v>72</v>
      </c>
      <c r="AY149" s="166" t="s">
        <v>166</v>
      </c>
    </row>
    <row r="150" spans="1:65" s="14" customFormat="1">
      <c r="B150" s="172"/>
      <c r="D150" s="165" t="s">
        <v>182</v>
      </c>
      <c r="E150" s="173" t="s">
        <v>1</v>
      </c>
      <c r="F150" s="174" t="s">
        <v>797</v>
      </c>
      <c r="H150" s="175">
        <v>69.88</v>
      </c>
      <c r="I150" s="176"/>
      <c r="L150" s="172"/>
      <c r="M150" s="177"/>
      <c r="N150" s="178"/>
      <c r="O150" s="178"/>
      <c r="P150" s="178"/>
      <c r="Q150" s="178"/>
      <c r="R150" s="178"/>
      <c r="S150" s="178"/>
      <c r="T150" s="179"/>
      <c r="AT150" s="173" t="s">
        <v>182</v>
      </c>
      <c r="AU150" s="173" t="s">
        <v>84</v>
      </c>
      <c r="AV150" s="14" t="s">
        <v>84</v>
      </c>
      <c r="AW150" s="14" t="s">
        <v>28</v>
      </c>
      <c r="AX150" s="14" t="s">
        <v>79</v>
      </c>
      <c r="AY150" s="173" t="s">
        <v>166</v>
      </c>
    </row>
    <row r="151" spans="1:65" s="2" customFormat="1" ht="21.75" customHeight="1">
      <c r="A151" s="32"/>
      <c r="B151" s="149"/>
      <c r="C151" s="150" t="s">
        <v>200</v>
      </c>
      <c r="D151" s="150" t="s">
        <v>169</v>
      </c>
      <c r="E151" s="151" t="s">
        <v>798</v>
      </c>
      <c r="F151" s="152" t="s">
        <v>799</v>
      </c>
      <c r="G151" s="153" t="s">
        <v>172</v>
      </c>
      <c r="H151" s="154">
        <v>69.88</v>
      </c>
      <c r="I151" s="155"/>
      <c r="J151" s="156">
        <f>ROUND(I151*H151,2)</f>
        <v>0</v>
      </c>
      <c r="K151" s="157"/>
      <c r="L151" s="33"/>
      <c r="M151" s="158" t="s">
        <v>1</v>
      </c>
      <c r="N151" s="159" t="s">
        <v>38</v>
      </c>
      <c r="O151" s="58"/>
      <c r="P151" s="160">
        <f>O151*H151</f>
        <v>0</v>
      </c>
      <c r="Q151" s="160">
        <v>4.0000000000000002E-4</v>
      </c>
      <c r="R151" s="160">
        <f>Q151*H151</f>
        <v>2.7952000000000001E-2</v>
      </c>
      <c r="S151" s="160">
        <v>0</v>
      </c>
      <c r="T151" s="161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173</v>
      </c>
      <c r="AT151" s="162" t="s">
        <v>169</v>
      </c>
      <c r="AU151" s="162" t="s">
        <v>84</v>
      </c>
      <c r="AY151" s="17" t="s">
        <v>166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84</v>
      </c>
      <c r="BK151" s="163">
        <f>ROUND(I151*H151,2)</f>
        <v>0</v>
      </c>
      <c r="BL151" s="17" t="s">
        <v>173</v>
      </c>
      <c r="BM151" s="162" t="s">
        <v>800</v>
      </c>
    </row>
    <row r="152" spans="1:65" s="13" customFormat="1">
      <c r="B152" s="164"/>
      <c r="D152" s="165" t="s">
        <v>182</v>
      </c>
      <c r="E152" s="166" t="s">
        <v>1</v>
      </c>
      <c r="F152" s="167" t="s">
        <v>796</v>
      </c>
      <c r="H152" s="166" t="s">
        <v>1</v>
      </c>
      <c r="I152" s="168"/>
      <c r="L152" s="164"/>
      <c r="M152" s="169"/>
      <c r="N152" s="170"/>
      <c r="O152" s="170"/>
      <c r="P152" s="170"/>
      <c r="Q152" s="170"/>
      <c r="R152" s="170"/>
      <c r="S152" s="170"/>
      <c r="T152" s="171"/>
      <c r="AT152" s="166" t="s">
        <v>182</v>
      </c>
      <c r="AU152" s="166" t="s">
        <v>84</v>
      </c>
      <c r="AV152" s="13" t="s">
        <v>79</v>
      </c>
      <c r="AW152" s="13" t="s">
        <v>28</v>
      </c>
      <c r="AX152" s="13" t="s">
        <v>72</v>
      </c>
      <c r="AY152" s="166" t="s">
        <v>166</v>
      </c>
    </row>
    <row r="153" spans="1:65" s="14" customFormat="1">
      <c r="B153" s="172"/>
      <c r="D153" s="165" t="s">
        <v>182</v>
      </c>
      <c r="E153" s="173" t="s">
        <v>1</v>
      </c>
      <c r="F153" s="174" t="s">
        <v>797</v>
      </c>
      <c r="H153" s="175">
        <v>69.88</v>
      </c>
      <c r="I153" s="176"/>
      <c r="L153" s="172"/>
      <c r="M153" s="177"/>
      <c r="N153" s="178"/>
      <c r="O153" s="178"/>
      <c r="P153" s="178"/>
      <c r="Q153" s="178"/>
      <c r="R153" s="178"/>
      <c r="S153" s="178"/>
      <c r="T153" s="179"/>
      <c r="AT153" s="173" t="s">
        <v>182</v>
      </c>
      <c r="AU153" s="173" t="s">
        <v>84</v>
      </c>
      <c r="AV153" s="14" t="s">
        <v>84</v>
      </c>
      <c r="AW153" s="14" t="s">
        <v>28</v>
      </c>
      <c r="AX153" s="14" t="s">
        <v>79</v>
      </c>
      <c r="AY153" s="173" t="s">
        <v>166</v>
      </c>
    </row>
    <row r="154" spans="1:65" s="2" customFormat="1" ht="21.75" customHeight="1">
      <c r="A154" s="32"/>
      <c r="B154" s="149"/>
      <c r="C154" s="150" t="s">
        <v>206</v>
      </c>
      <c r="D154" s="150" t="s">
        <v>169</v>
      </c>
      <c r="E154" s="151" t="s">
        <v>801</v>
      </c>
      <c r="F154" s="152" t="s">
        <v>802</v>
      </c>
      <c r="G154" s="153" t="s">
        <v>172</v>
      </c>
      <c r="H154" s="154">
        <v>69.88</v>
      </c>
      <c r="I154" s="155"/>
      <c r="J154" s="156">
        <f>ROUND(I154*H154,2)</f>
        <v>0</v>
      </c>
      <c r="K154" s="157"/>
      <c r="L154" s="33"/>
      <c r="M154" s="158" t="s">
        <v>1</v>
      </c>
      <c r="N154" s="159" t="s">
        <v>38</v>
      </c>
      <c r="O154" s="58"/>
      <c r="P154" s="160">
        <f>O154*H154</f>
        <v>0</v>
      </c>
      <c r="Q154" s="160">
        <v>1.312E-2</v>
      </c>
      <c r="R154" s="160">
        <f>Q154*H154</f>
        <v>0.91682559999999991</v>
      </c>
      <c r="S154" s="160">
        <v>0</v>
      </c>
      <c r="T154" s="16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173</v>
      </c>
      <c r="AT154" s="162" t="s">
        <v>169</v>
      </c>
      <c r="AU154" s="162" t="s">
        <v>84</v>
      </c>
      <c r="AY154" s="17" t="s">
        <v>166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84</v>
      </c>
      <c r="BK154" s="163">
        <f>ROUND(I154*H154,2)</f>
        <v>0</v>
      </c>
      <c r="BL154" s="17" t="s">
        <v>173</v>
      </c>
      <c r="BM154" s="162" t="s">
        <v>803</v>
      </c>
    </row>
    <row r="155" spans="1:65" s="13" customFormat="1">
      <c r="B155" s="164"/>
      <c r="D155" s="165" t="s">
        <v>182</v>
      </c>
      <c r="E155" s="166" t="s">
        <v>1</v>
      </c>
      <c r="F155" s="167" t="s">
        <v>796</v>
      </c>
      <c r="H155" s="166" t="s">
        <v>1</v>
      </c>
      <c r="I155" s="168"/>
      <c r="L155" s="164"/>
      <c r="M155" s="169"/>
      <c r="N155" s="170"/>
      <c r="O155" s="170"/>
      <c r="P155" s="170"/>
      <c r="Q155" s="170"/>
      <c r="R155" s="170"/>
      <c r="S155" s="170"/>
      <c r="T155" s="171"/>
      <c r="AT155" s="166" t="s">
        <v>182</v>
      </c>
      <c r="AU155" s="166" t="s">
        <v>84</v>
      </c>
      <c r="AV155" s="13" t="s">
        <v>79</v>
      </c>
      <c r="AW155" s="13" t="s">
        <v>28</v>
      </c>
      <c r="AX155" s="13" t="s">
        <v>72</v>
      </c>
      <c r="AY155" s="166" t="s">
        <v>166</v>
      </c>
    </row>
    <row r="156" spans="1:65" s="14" customFormat="1">
      <c r="B156" s="172"/>
      <c r="D156" s="165" t="s">
        <v>182</v>
      </c>
      <c r="E156" s="173" t="s">
        <v>1</v>
      </c>
      <c r="F156" s="174" t="s">
        <v>797</v>
      </c>
      <c r="H156" s="175">
        <v>69.88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182</v>
      </c>
      <c r="AU156" s="173" t="s">
        <v>84</v>
      </c>
      <c r="AV156" s="14" t="s">
        <v>84</v>
      </c>
      <c r="AW156" s="14" t="s">
        <v>28</v>
      </c>
      <c r="AX156" s="14" t="s">
        <v>79</v>
      </c>
      <c r="AY156" s="173" t="s">
        <v>166</v>
      </c>
    </row>
    <row r="157" spans="1:65" s="2" customFormat="1" ht="21.75" customHeight="1">
      <c r="A157" s="32"/>
      <c r="B157" s="149"/>
      <c r="C157" s="150" t="s">
        <v>211</v>
      </c>
      <c r="D157" s="150" t="s">
        <v>169</v>
      </c>
      <c r="E157" s="151" t="s">
        <v>804</v>
      </c>
      <c r="F157" s="152" t="s">
        <v>805</v>
      </c>
      <c r="G157" s="153" t="s">
        <v>238</v>
      </c>
      <c r="H157" s="154">
        <v>31.1</v>
      </c>
      <c r="I157" s="155"/>
      <c r="J157" s="156">
        <f>ROUND(I157*H157,2)</f>
        <v>0</v>
      </c>
      <c r="K157" s="157"/>
      <c r="L157" s="33"/>
      <c r="M157" s="158" t="s">
        <v>1</v>
      </c>
      <c r="N157" s="159" t="s">
        <v>38</v>
      </c>
      <c r="O157" s="58"/>
      <c r="P157" s="160">
        <f>O157*H157</f>
        <v>0</v>
      </c>
      <c r="Q157" s="160">
        <v>1.89E-3</v>
      </c>
      <c r="R157" s="160">
        <f>Q157*H157</f>
        <v>5.8779000000000005E-2</v>
      </c>
      <c r="S157" s="160">
        <v>0</v>
      </c>
      <c r="T157" s="161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173</v>
      </c>
      <c r="AT157" s="162" t="s">
        <v>169</v>
      </c>
      <c r="AU157" s="162" t="s">
        <v>84</v>
      </c>
      <c r="AY157" s="17" t="s">
        <v>166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7" t="s">
        <v>84</v>
      </c>
      <c r="BK157" s="163">
        <f>ROUND(I157*H157,2)</f>
        <v>0</v>
      </c>
      <c r="BL157" s="17" t="s">
        <v>173</v>
      </c>
      <c r="BM157" s="162" t="s">
        <v>806</v>
      </c>
    </row>
    <row r="158" spans="1:65" s="2" customFormat="1" ht="21.75" customHeight="1">
      <c r="A158" s="32"/>
      <c r="B158" s="149"/>
      <c r="C158" s="150" t="s">
        <v>167</v>
      </c>
      <c r="D158" s="150" t="s">
        <v>169</v>
      </c>
      <c r="E158" s="151" t="s">
        <v>807</v>
      </c>
      <c r="F158" s="152" t="s">
        <v>808</v>
      </c>
      <c r="G158" s="153" t="s">
        <v>238</v>
      </c>
      <c r="H158" s="154">
        <v>31.1</v>
      </c>
      <c r="I158" s="155"/>
      <c r="J158" s="156">
        <f>ROUND(I158*H158,2)</f>
        <v>0</v>
      </c>
      <c r="K158" s="157"/>
      <c r="L158" s="33"/>
      <c r="M158" s="158" t="s">
        <v>1</v>
      </c>
      <c r="N158" s="159" t="s">
        <v>38</v>
      </c>
      <c r="O158" s="58"/>
      <c r="P158" s="160">
        <f>O158*H158</f>
        <v>0</v>
      </c>
      <c r="Q158" s="160">
        <v>1.91E-3</v>
      </c>
      <c r="R158" s="160">
        <f>Q158*H158</f>
        <v>5.9401000000000002E-2</v>
      </c>
      <c r="S158" s="160">
        <v>0</v>
      </c>
      <c r="T158" s="16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173</v>
      </c>
      <c r="AT158" s="162" t="s">
        <v>169</v>
      </c>
      <c r="AU158" s="162" t="s">
        <v>84</v>
      </c>
      <c r="AY158" s="17" t="s">
        <v>166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84</v>
      </c>
      <c r="BK158" s="163">
        <f>ROUND(I158*H158,2)</f>
        <v>0</v>
      </c>
      <c r="BL158" s="17" t="s">
        <v>173</v>
      </c>
      <c r="BM158" s="162" t="s">
        <v>809</v>
      </c>
    </row>
    <row r="159" spans="1:65" s="2" customFormat="1" ht="21.75" customHeight="1">
      <c r="A159" s="32"/>
      <c r="B159" s="149"/>
      <c r="C159" s="150" t="s">
        <v>216</v>
      </c>
      <c r="D159" s="150" t="s">
        <v>169</v>
      </c>
      <c r="E159" s="151" t="s">
        <v>810</v>
      </c>
      <c r="F159" s="152" t="s">
        <v>811</v>
      </c>
      <c r="G159" s="153" t="s">
        <v>172</v>
      </c>
      <c r="H159" s="154">
        <v>69.88</v>
      </c>
      <c r="I159" s="155"/>
      <c r="J159" s="156">
        <f>ROUND(I159*H159,2)</f>
        <v>0</v>
      </c>
      <c r="K159" s="157"/>
      <c r="L159" s="33"/>
      <c r="M159" s="158" t="s">
        <v>1</v>
      </c>
      <c r="N159" s="159" t="s">
        <v>38</v>
      </c>
      <c r="O159" s="58"/>
      <c r="P159" s="160">
        <f>O159*H159</f>
        <v>0</v>
      </c>
      <c r="Q159" s="160">
        <v>4.15E-3</v>
      </c>
      <c r="R159" s="160">
        <f>Q159*H159</f>
        <v>0.29000199999999998</v>
      </c>
      <c r="S159" s="160">
        <v>0</v>
      </c>
      <c r="T159" s="161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173</v>
      </c>
      <c r="AT159" s="162" t="s">
        <v>169</v>
      </c>
      <c r="AU159" s="162" t="s">
        <v>84</v>
      </c>
      <c r="AY159" s="17" t="s">
        <v>166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7" t="s">
        <v>84</v>
      </c>
      <c r="BK159" s="163">
        <f>ROUND(I159*H159,2)</f>
        <v>0</v>
      </c>
      <c r="BL159" s="17" t="s">
        <v>173</v>
      </c>
      <c r="BM159" s="162" t="s">
        <v>812</v>
      </c>
    </row>
    <row r="160" spans="1:65" s="13" customFormat="1">
      <c r="B160" s="164"/>
      <c r="D160" s="165" t="s">
        <v>182</v>
      </c>
      <c r="E160" s="166" t="s">
        <v>1</v>
      </c>
      <c r="F160" s="167" t="s">
        <v>796</v>
      </c>
      <c r="H160" s="166" t="s">
        <v>1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66" t="s">
        <v>182</v>
      </c>
      <c r="AU160" s="166" t="s">
        <v>84</v>
      </c>
      <c r="AV160" s="13" t="s">
        <v>79</v>
      </c>
      <c r="AW160" s="13" t="s">
        <v>28</v>
      </c>
      <c r="AX160" s="13" t="s">
        <v>72</v>
      </c>
      <c r="AY160" s="166" t="s">
        <v>166</v>
      </c>
    </row>
    <row r="161" spans="1:65" s="14" customFormat="1">
      <c r="B161" s="172"/>
      <c r="D161" s="165" t="s">
        <v>182</v>
      </c>
      <c r="E161" s="173" t="s">
        <v>1</v>
      </c>
      <c r="F161" s="174" t="s">
        <v>797</v>
      </c>
      <c r="H161" s="175">
        <v>69.88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182</v>
      </c>
      <c r="AU161" s="173" t="s">
        <v>84</v>
      </c>
      <c r="AV161" s="14" t="s">
        <v>84</v>
      </c>
      <c r="AW161" s="14" t="s">
        <v>28</v>
      </c>
      <c r="AX161" s="14" t="s">
        <v>79</v>
      </c>
      <c r="AY161" s="173" t="s">
        <v>166</v>
      </c>
    </row>
    <row r="162" spans="1:65" s="2" customFormat="1" ht="16.5" customHeight="1">
      <c r="A162" s="32"/>
      <c r="B162" s="149"/>
      <c r="C162" s="150" t="s">
        <v>225</v>
      </c>
      <c r="D162" s="150" t="s">
        <v>169</v>
      </c>
      <c r="E162" s="151" t="s">
        <v>813</v>
      </c>
      <c r="F162" s="152" t="s">
        <v>814</v>
      </c>
      <c r="G162" s="153" t="s">
        <v>238</v>
      </c>
      <c r="H162" s="154">
        <v>38.22</v>
      </c>
      <c r="I162" s="155"/>
      <c r="J162" s="156">
        <f>ROUND(I162*H162,2)</f>
        <v>0</v>
      </c>
      <c r="K162" s="157"/>
      <c r="L162" s="33"/>
      <c r="M162" s="158" t="s">
        <v>1</v>
      </c>
      <c r="N162" s="159" t="s">
        <v>38</v>
      </c>
      <c r="O162" s="58"/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173</v>
      </c>
      <c r="AT162" s="162" t="s">
        <v>169</v>
      </c>
      <c r="AU162" s="162" t="s">
        <v>84</v>
      </c>
      <c r="AY162" s="17" t="s">
        <v>166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7" t="s">
        <v>84</v>
      </c>
      <c r="BK162" s="163">
        <f>ROUND(I162*H162,2)</f>
        <v>0</v>
      </c>
      <c r="BL162" s="17" t="s">
        <v>173</v>
      </c>
      <c r="BM162" s="162" t="s">
        <v>815</v>
      </c>
    </row>
    <row r="163" spans="1:65" s="13" customFormat="1">
      <c r="B163" s="164"/>
      <c r="D163" s="165" t="s">
        <v>182</v>
      </c>
      <c r="E163" s="166" t="s">
        <v>1</v>
      </c>
      <c r="F163" s="167" t="s">
        <v>816</v>
      </c>
      <c r="H163" s="166" t="s">
        <v>1</v>
      </c>
      <c r="I163" s="168"/>
      <c r="L163" s="164"/>
      <c r="M163" s="169"/>
      <c r="N163" s="170"/>
      <c r="O163" s="170"/>
      <c r="P163" s="170"/>
      <c r="Q163" s="170"/>
      <c r="R163" s="170"/>
      <c r="S163" s="170"/>
      <c r="T163" s="171"/>
      <c r="AT163" s="166" t="s">
        <v>182</v>
      </c>
      <c r="AU163" s="166" t="s">
        <v>84</v>
      </c>
      <c r="AV163" s="13" t="s">
        <v>79</v>
      </c>
      <c r="AW163" s="13" t="s">
        <v>28</v>
      </c>
      <c r="AX163" s="13" t="s">
        <v>72</v>
      </c>
      <c r="AY163" s="166" t="s">
        <v>166</v>
      </c>
    </row>
    <row r="164" spans="1:65" s="14" customFormat="1">
      <c r="B164" s="172"/>
      <c r="D164" s="165" t="s">
        <v>182</v>
      </c>
      <c r="E164" s="173" t="s">
        <v>1</v>
      </c>
      <c r="F164" s="174" t="s">
        <v>817</v>
      </c>
      <c r="H164" s="175">
        <v>38.22</v>
      </c>
      <c r="I164" s="176"/>
      <c r="L164" s="172"/>
      <c r="M164" s="177"/>
      <c r="N164" s="178"/>
      <c r="O164" s="178"/>
      <c r="P164" s="178"/>
      <c r="Q164" s="178"/>
      <c r="R164" s="178"/>
      <c r="S164" s="178"/>
      <c r="T164" s="179"/>
      <c r="AT164" s="173" t="s">
        <v>182</v>
      </c>
      <c r="AU164" s="173" t="s">
        <v>84</v>
      </c>
      <c r="AV164" s="14" t="s">
        <v>84</v>
      </c>
      <c r="AW164" s="14" t="s">
        <v>28</v>
      </c>
      <c r="AX164" s="14" t="s">
        <v>79</v>
      </c>
      <c r="AY164" s="173" t="s">
        <v>166</v>
      </c>
    </row>
    <row r="165" spans="1:65" s="2" customFormat="1" ht="33" customHeight="1">
      <c r="A165" s="32"/>
      <c r="B165" s="149"/>
      <c r="C165" s="191" t="s">
        <v>230</v>
      </c>
      <c r="D165" s="191" t="s">
        <v>463</v>
      </c>
      <c r="E165" s="192" t="s">
        <v>818</v>
      </c>
      <c r="F165" s="193" t="s">
        <v>819</v>
      </c>
      <c r="G165" s="194" t="s">
        <v>238</v>
      </c>
      <c r="H165" s="195">
        <v>38.22</v>
      </c>
      <c r="I165" s="196"/>
      <c r="J165" s="197">
        <f>ROUND(I165*H165,2)</f>
        <v>0</v>
      </c>
      <c r="K165" s="198"/>
      <c r="L165" s="199"/>
      <c r="M165" s="200" t="s">
        <v>1</v>
      </c>
      <c r="N165" s="201" t="s">
        <v>38</v>
      </c>
      <c r="O165" s="58"/>
      <c r="P165" s="160">
        <f>O165*H165</f>
        <v>0</v>
      </c>
      <c r="Q165" s="160">
        <v>1.6000000000000001E-4</v>
      </c>
      <c r="R165" s="160">
        <f>Q165*H165</f>
        <v>6.1152000000000003E-3</v>
      </c>
      <c r="S165" s="160">
        <v>0</v>
      </c>
      <c r="T165" s="16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211</v>
      </c>
      <c r="AT165" s="162" t="s">
        <v>463</v>
      </c>
      <c r="AU165" s="162" t="s">
        <v>84</v>
      </c>
      <c r="AY165" s="17" t="s">
        <v>166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7" t="s">
        <v>84</v>
      </c>
      <c r="BK165" s="163">
        <f>ROUND(I165*H165,2)</f>
        <v>0</v>
      </c>
      <c r="BL165" s="17" t="s">
        <v>173</v>
      </c>
      <c r="BM165" s="162" t="s">
        <v>820</v>
      </c>
    </row>
    <row r="166" spans="1:65" s="2" customFormat="1" ht="21.75" customHeight="1">
      <c r="A166" s="32"/>
      <c r="B166" s="149"/>
      <c r="C166" s="150" t="s">
        <v>235</v>
      </c>
      <c r="D166" s="150" t="s">
        <v>169</v>
      </c>
      <c r="E166" s="151" t="s">
        <v>821</v>
      </c>
      <c r="F166" s="152" t="s">
        <v>822</v>
      </c>
      <c r="G166" s="153" t="s">
        <v>172</v>
      </c>
      <c r="H166" s="154">
        <v>72.7</v>
      </c>
      <c r="I166" s="155"/>
      <c r="J166" s="156">
        <f>ROUND(I166*H166,2)</f>
        <v>0</v>
      </c>
      <c r="K166" s="157"/>
      <c r="L166" s="33"/>
      <c r="M166" s="158" t="s">
        <v>1</v>
      </c>
      <c r="N166" s="159" t="s">
        <v>38</v>
      </c>
      <c r="O166" s="58"/>
      <c r="P166" s="160">
        <f>O166*H166</f>
        <v>0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173</v>
      </c>
      <c r="AT166" s="162" t="s">
        <v>169</v>
      </c>
      <c r="AU166" s="162" t="s">
        <v>84</v>
      </c>
      <c r="AY166" s="17" t="s">
        <v>166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7" t="s">
        <v>84</v>
      </c>
      <c r="BK166" s="163">
        <f>ROUND(I166*H166,2)</f>
        <v>0</v>
      </c>
      <c r="BL166" s="17" t="s">
        <v>173</v>
      </c>
      <c r="BM166" s="162" t="s">
        <v>823</v>
      </c>
    </row>
    <row r="167" spans="1:65" s="13" customFormat="1">
      <c r="B167" s="164"/>
      <c r="D167" s="165" t="s">
        <v>182</v>
      </c>
      <c r="E167" s="166" t="s">
        <v>1</v>
      </c>
      <c r="F167" s="167" t="s">
        <v>816</v>
      </c>
      <c r="H167" s="166" t="s">
        <v>1</v>
      </c>
      <c r="I167" s="168"/>
      <c r="L167" s="164"/>
      <c r="M167" s="169"/>
      <c r="N167" s="170"/>
      <c r="O167" s="170"/>
      <c r="P167" s="170"/>
      <c r="Q167" s="170"/>
      <c r="R167" s="170"/>
      <c r="S167" s="170"/>
      <c r="T167" s="171"/>
      <c r="AT167" s="166" t="s">
        <v>182</v>
      </c>
      <c r="AU167" s="166" t="s">
        <v>84</v>
      </c>
      <c r="AV167" s="13" t="s">
        <v>79</v>
      </c>
      <c r="AW167" s="13" t="s">
        <v>28</v>
      </c>
      <c r="AX167" s="13" t="s">
        <v>72</v>
      </c>
      <c r="AY167" s="166" t="s">
        <v>166</v>
      </c>
    </row>
    <row r="168" spans="1:65" s="14" customFormat="1">
      <c r="B168" s="172"/>
      <c r="D168" s="165" t="s">
        <v>182</v>
      </c>
      <c r="E168" s="173" t="s">
        <v>1</v>
      </c>
      <c r="F168" s="174" t="s">
        <v>824</v>
      </c>
      <c r="H168" s="175">
        <v>72.7</v>
      </c>
      <c r="I168" s="176"/>
      <c r="L168" s="172"/>
      <c r="M168" s="177"/>
      <c r="N168" s="178"/>
      <c r="O168" s="178"/>
      <c r="P168" s="178"/>
      <c r="Q168" s="178"/>
      <c r="R168" s="178"/>
      <c r="S168" s="178"/>
      <c r="T168" s="179"/>
      <c r="AT168" s="173" t="s">
        <v>182</v>
      </c>
      <c r="AU168" s="173" t="s">
        <v>84</v>
      </c>
      <c r="AV168" s="14" t="s">
        <v>84</v>
      </c>
      <c r="AW168" s="14" t="s">
        <v>28</v>
      </c>
      <c r="AX168" s="14" t="s">
        <v>79</v>
      </c>
      <c r="AY168" s="173" t="s">
        <v>166</v>
      </c>
    </row>
    <row r="169" spans="1:65" s="2" customFormat="1" ht="21.75" customHeight="1">
      <c r="A169" s="32"/>
      <c r="B169" s="149"/>
      <c r="C169" s="191" t="s">
        <v>242</v>
      </c>
      <c r="D169" s="191" t="s">
        <v>463</v>
      </c>
      <c r="E169" s="192" t="s">
        <v>825</v>
      </c>
      <c r="F169" s="193" t="s">
        <v>826</v>
      </c>
      <c r="G169" s="194" t="s">
        <v>369</v>
      </c>
      <c r="H169" s="195">
        <v>14.976000000000001</v>
      </c>
      <c r="I169" s="196"/>
      <c r="J169" s="197">
        <f>ROUND(I169*H169,2)</f>
        <v>0</v>
      </c>
      <c r="K169" s="198"/>
      <c r="L169" s="199"/>
      <c r="M169" s="200" t="s">
        <v>1</v>
      </c>
      <c r="N169" s="201" t="s">
        <v>38</v>
      </c>
      <c r="O169" s="58"/>
      <c r="P169" s="160">
        <f>O169*H169</f>
        <v>0</v>
      </c>
      <c r="Q169" s="160">
        <v>1E-3</v>
      </c>
      <c r="R169" s="160">
        <f>Q169*H169</f>
        <v>1.4976000000000001E-2</v>
      </c>
      <c r="S169" s="160">
        <v>0</v>
      </c>
      <c r="T169" s="161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211</v>
      </c>
      <c r="AT169" s="162" t="s">
        <v>463</v>
      </c>
      <c r="AU169" s="162" t="s">
        <v>84</v>
      </c>
      <c r="AY169" s="17" t="s">
        <v>166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7" t="s">
        <v>84</v>
      </c>
      <c r="BK169" s="163">
        <f>ROUND(I169*H169,2)</f>
        <v>0</v>
      </c>
      <c r="BL169" s="17" t="s">
        <v>173</v>
      </c>
      <c r="BM169" s="162" t="s">
        <v>827</v>
      </c>
    </row>
    <row r="170" spans="1:65" s="2" customFormat="1" ht="21.75" customHeight="1">
      <c r="A170" s="32"/>
      <c r="B170" s="149"/>
      <c r="C170" s="150" t="s">
        <v>247</v>
      </c>
      <c r="D170" s="150" t="s">
        <v>169</v>
      </c>
      <c r="E170" s="151" t="s">
        <v>828</v>
      </c>
      <c r="F170" s="152" t="s">
        <v>829</v>
      </c>
      <c r="G170" s="153" t="s">
        <v>172</v>
      </c>
      <c r="H170" s="154">
        <v>72.7</v>
      </c>
      <c r="I170" s="155"/>
      <c r="J170" s="156">
        <f>ROUND(I170*H170,2)</f>
        <v>0</v>
      </c>
      <c r="K170" s="157"/>
      <c r="L170" s="33"/>
      <c r="M170" s="158" t="s">
        <v>1</v>
      </c>
      <c r="N170" s="159" t="s">
        <v>38</v>
      </c>
      <c r="O170" s="58"/>
      <c r="P170" s="160">
        <f>O170*H170</f>
        <v>0</v>
      </c>
      <c r="Q170" s="160">
        <v>1.306E-2</v>
      </c>
      <c r="R170" s="160">
        <f>Q170*H170</f>
        <v>0.94946200000000003</v>
      </c>
      <c r="S170" s="160">
        <v>0</v>
      </c>
      <c r="T170" s="161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173</v>
      </c>
      <c r="AT170" s="162" t="s">
        <v>169</v>
      </c>
      <c r="AU170" s="162" t="s">
        <v>84</v>
      </c>
      <c r="AY170" s="17" t="s">
        <v>166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7" t="s">
        <v>84</v>
      </c>
      <c r="BK170" s="163">
        <f>ROUND(I170*H170,2)</f>
        <v>0</v>
      </c>
      <c r="BL170" s="17" t="s">
        <v>173</v>
      </c>
      <c r="BM170" s="162" t="s">
        <v>830</v>
      </c>
    </row>
    <row r="171" spans="1:65" s="13" customFormat="1">
      <c r="B171" s="164"/>
      <c r="D171" s="165" t="s">
        <v>182</v>
      </c>
      <c r="E171" s="166" t="s">
        <v>1</v>
      </c>
      <c r="F171" s="167" t="s">
        <v>831</v>
      </c>
      <c r="H171" s="166" t="s">
        <v>1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66" t="s">
        <v>182</v>
      </c>
      <c r="AU171" s="166" t="s">
        <v>84</v>
      </c>
      <c r="AV171" s="13" t="s">
        <v>79</v>
      </c>
      <c r="AW171" s="13" t="s">
        <v>28</v>
      </c>
      <c r="AX171" s="13" t="s">
        <v>72</v>
      </c>
      <c r="AY171" s="166" t="s">
        <v>166</v>
      </c>
    </row>
    <row r="172" spans="1:65" s="14" customFormat="1">
      <c r="B172" s="172"/>
      <c r="D172" s="165" t="s">
        <v>182</v>
      </c>
      <c r="E172" s="173" t="s">
        <v>1</v>
      </c>
      <c r="F172" s="174" t="s">
        <v>832</v>
      </c>
      <c r="H172" s="175">
        <v>72.7</v>
      </c>
      <c r="I172" s="176"/>
      <c r="L172" s="172"/>
      <c r="M172" s="177"/>
      <c r="N172" s="178"/>
      <c r="O172" s="178"/>
      <c r="P172" s="178"/>
      <c r="Q172" s="178"/>
      <c r="R172" s="178"/>
      <c r="S172" s="178"/>
      <c r="T172" s="179"/>
      <c r="AT172" s="173" t="s">
        <v>182</v>
      </c>
      <c r="AU172" s="173" t="s">
        <v>84</v>
      </c>
      <c r="AV172" s="14" t="s">
        <v>84</v>
      </c>
      <c r="AW172" s="14" t="s">
        <v>28</v>
      </c>
      <c r="AX172" s="14" t="s">
        <v>79</v>
      </c>
      <c r="AY172" s="173" t="s">
        <v>166</v>
      </c>
    </row>
    <row r="173" spans="1:65" s="2" customFormat="1" ht="16.5" customHeight="1">
      <c r="A173" s="32"/>
      <c r="B173" s="149"/>
      <c r="C173" s="150" t="s">
        <v>253</v>
      </c>
      <c r="D173" s="150" t="s">
        <v>169</v>
      </c>
      <c r="E173" s="151" t="s">
        <v>833</v>
      </c>
      <c r="F173" s="152" t="s">
        <v>834</v>
      </c>
      <c r="G173" s="153" t="s">
        <v>172</v>
      </c>
      <c r="H173" s="154">
        <v>72.7</v>
      </c>
      <c r="I173" s="155"/>
      <c r="J173" s="156">
        <f>ROUND(I173*H173,2)</f>
        <v>0</v>
      </c>
      <c r="K173" s="157"/>
      <c r="L173" s="33"/>
      <c r="M173" s="158" t="s">
        <v>1</v>
      </c>
      <c r="N173" s="159" t="s">
        <v>38</v>
      </c>
      <c r="O173" s="58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253</v>
      </c>
      <c r="AT173" s="162" t="s">
        <v>169</v>
      </c>
      <c r="AU173" s="162" t="s">
        <v>84</v>
      </c>
      <c r="AY173" s="17" t="s">
        <v>166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7" t="s">
        <v>84</v>
      </c>
      <c r="BK173" s="163">
        <f>ROUND(I173*H173,2)</f>
        <v>0</v>
      </c>
      <c r="BL173" s="17" t="s">
        <v>253</v>
      </c>
      <c r="BM173" s="162" t="s">
        <v>835</v>
      </c>
    </row>
    <row r="174" spans="1:65" s="13" customFormat="1">
      <c r="B174" s="164"/>
      <c r="D174" s="165" t="s">
        <v>182</v>
      </c>
      <c r="E174" s="166" t="s">
        <v>1</v>
      </c>
      <c r="F174" s="167" t="s">
        <v>831</v>
      </c>
      <c r="H174" s="166" t="s">
        <v>1</v>
      </c>
      <c r="I174" s="168"/>
      <c r="L174" s="164"/>
      <c r="M174" s="169"/>
      <c r="N174" s="170"/>
      <c r="O174" s="170"/>
      <c r="P174" s="170"/>
      <c r="Q174" s="170"/>
      <c r="R174" s="170"/>
      <c r="S174" s="170"/>
      <c r="T174" s="171"/>
      <c r="AT174" s="166" t="s">
        <v>182</v>
      </c>
      <c r="AU174" s="166" t="s">
        <v>84</v>
      </c>
      <c r="AV174" s="13" t="s">
        <v>79</v>
      </c>
      <c r="AW174" s="13" t="s">
        <v>28</v>
      </c>
      <c r="AX174" s="13" t="s">
        <v>72</v>
      </c>
      <c r="AY174" s="166" t="s">
        <v>166</v>
      </c>
    </row>
    <row r="175" spans="1:65" s="14" customFormat="1">
      <c r="B175" s="172"/>
      <c r="D175" s="165" t="s">
        <v>182</v>
      </c>
      <c r="E175" s="173" t="s">
        <v>1</v>
      </c>
      <c r="F175" s="174" t="s">
        <v>832</v>
      </c>
      <c r="H175" s="175">
        <v>72.7</v>
      </c>
      <c r="I175" s="176"/>
      <c r="L175" s="172"/>
      <c r="M175" s="177"/>
      <c r="N175" s="178"/>
      <c r="O175" s="178"/>
      <c r="P175" s="178"/>
      <c r="Q175" s="178"/>
      <c r="R175" s="178"/>
      <c r="S175" s="178"/>
      <c r="T175" s="179"/>
      <c r="AT175" s="173" t="s">
        <v>182</v>
      </c>
      <c r="AU175" s="173" t="s">
        <v>84</v>
      </c>
      <c r="AV175" s="14" t="s">
        <v>84</v>
      </c>
      <c r="AW175" s="14" t="s">
        <v>28</v>
      </c>
      <c r="AX175" s="14" t="s">
        <v>79</v>
      </c>
      <c r="AY175" s="173" t="s">
        <v>166</v>
      </c>
    </row>
    <row r="176" spans="1:65" s="12" customFormat="1" ht="22.9" customHeight="1">
      <c r="B176" s="136"/>
      <c r="D176" s="137" t="s">
        <v>71</v>
      </c>
      <c r="E176" s="147" t="s">
        <v>296</v>
      </c>
      <c r="F176" s="147" t="s">
        <v>297</v>
      </c>
      <c r="I176" s="139"/>
      <c r="J176" s="148">
        <f>BK176</f>
        <v>0</v>
      </c>
      <c r="L176" s="136"/>
      <c r="M176" s="141"/>
      <c r="N176" s="142"/>
      <c r="O176" s="142"/>
      <c r="P176" s="143">
        <f>P177</f>
        <v>0</v>
      </c>
      <c r="Q176" s="142"/>
      <c r="R176" s="143">
        <f>R177</f>
        <v>0</v>
      </c>
      <c r="S176" s="142"/>
      <c r="T176" s="144">
        <f>T177</f>
        <v>0</v>
      </c>
      <c r="AR176" s="137" t="s">
        <v>79</v>
      </c>
      <c r="AT176" s="145" t="s">
        <v>71</v>
      </c>
      <c r="AU176" s="145" t="s">
        <v>79</v>
      </c>
      <c r="AY176" s="137" t="s">
        <v>166</v>
      </c>
      <c r="BK176" s="146">
        <f>BK177</f>
        <v>0</v>
      </c>
    </row>
    <row r="177" spans="1:65" s="2" customFormat="1" ht="21.75" customHeight="1">
      <c r="A177" s="32"/>
      <c r="B177" s="149"/>
      <c r="C177" s="150" t="s">
        <v>258</v>
      </c>
      <c r="D177" s="150" t="s">
        <v>169</v>
      </c>
      <c r="E177" s="151" t="s">
        <v>408</v>
      </c>
      <c r="F177" s="152" t="s">
        <v>409</v>
      </c>
      <c r="G177" s="153" t="s">
        <v>274</v>
      </c>
      <c r="H177" s="154">
        <v>4.8360000000000003</v>
      </c>
      <c r="I177" s="155"/>
      <c r="J177" s="156">
        <f>ROUND(I177*H177,2)</f>
        <v>0</v>
      </c>
      <c r="K177" s="157"/>
      <c r="L177" s="33"/>
      <c r="M177" s="158" t="s">
        <v>1</v>
      </c>
      <c r="N177" s="159" t="s">
        <v>38</v>
      </c>
      <c r="O177" s="58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173</v>
      </c>
      <c r="AT177" s="162" t="s">
        <v>169</v>
      </c>
      <c r="AU177" s="162" t="s">
        <v>84</v>
      </c>
      <c r="AY177" s="17" t="s">
        <v>166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7" t="s">
        <v>84</v>
      </c>
      <c r="BK177" s="163">
        <f>ROUND(I177*H177,2)</f>
        <v>0</v>
      </c>
      <c r="BL177" s="17" t="s">
        <v>173</v>
      </c>
      <c r="BM177" s="162" t="s">
        <v>836</v>
      </c>
    </row>
    <row r="178" spans="1:65" s="12" customFormat="1" ht="25.9" customHeight="1">
      <c r="B178" s="136"/>
      <c r="D178" s="137" t="s">
        <v>71</v>
      </c>
      <c r="E178" s="138" t="s">
        <v>302</v>
      </c>
      <c r="F178" s="138" t="s">
        <v>303</v>
      </c>
      <c r="I178" s="139"/>
      <c r="J178" s="140">
        <f>BK178</f>
        <v>0</v>
      </c>
      <c r="L178" s="136"/>
      <c r="M178" s="141"/>
      <c r="N178" s="142"/>
      <c r="O178" s="142"/>
      <c r="P178" s="143">
        <f>P179+P187+P199+P200+P212</f>
        <v>0</v>
      </c>
      <c r="Q178" s="142"/>
      <c r="R178" s="143">
        <f>R179+R187+R199+R200+R212</f>
        <v>2.5040689199999999</v>
      </c>
      <c r="S178" s="142"/>
      <c r="T178" s="144">
        <f>T179+T187+T199+T200+T212</f>
        <v>0</v>
      </c>
      <c r="AR178" s="137" t="s">
        <v>84</v>
      </c>
      <c r="AT178" s="145" t="s">
        <v>71</v>
      </c>
      <c r="AU178" s="145" t="s">
        <v>72</v>
      </c>
      <c r="AY178" s="137" t="s">
        <v>166</v>
      </c>
      <c r="BK178" s="146">
        <f>BK179+BK187+BK199+BK200+BK212</f>
        <v>0</v>
      </c>
    </row>
    <row r="179" spans="1:65" s="12" customFormat="1" ht="22.9" customHeight="1">
      <c r="B179" s="136"/>
      <c r="D179" s="137" t="s">
        <v>71</v>
      </c>
      <c r="E179" s="147" t="s">
        <v>411</v>
      </c>
      <c r="F179" s="147" t="s">
        <v>412</v>
      </c>
      <c r="I179" s="139"/>
      <c r="J179" s="148">
        <f>BK179</f>
        <v>0</v>
      </c>
      <c r="L179" s="136"/>
      <c r="M179" s="141"/>
      <c r="N179" s="142"/>
      <c r="O179" s="142"/>
      <c r="P179" s="143">
        <f>SUM(P180:P186)</f>
        <v>0</v>
      </c>
      <c r="Q179" s="142"/>
      <c r="R179" s="143">
        <f>SUM(R180:R186)</f>
        <v>0.15536800000000001</v>
      </c>
      <c r="S179" s="142"/>
      <c r="T179" s="144">
        <f>SUM(T180:T186)</f>
        <v>0</v>
      </c>
      <c r="AR179" s="137" t="s">
        <v>84</v>
      </c>
      <c r="AT179" s="145" t="s">
        <v>71</v>
      </c>
      <c r="AU179" s="145" t="s">
        <v>79</v>
      </c>
      <c r="AY179" s="137" t="s">
        <v>166</v>
      </c>
      <c r="BK179" s="146">
        <f>SUM(BK180:BK186)</f>
        <v>0</v>
      </c>
    </row>
    <row r="180" spans="1:65" s="2" customFormat="1" ht="21.75" customHeight="1">
      <c r="A180" s="32"/>
      <c r="B180" s="149"/>
      <c r="C180" s="150" t="s">
        <v>265</v>
      </c>
      <c r="D180" s="150" t="s">
        <v>169</v>
      </c>
      <c r="E180" s="151" t="s">
        <v>837</v>
      </c>
      <c r="F180" s="152" t="s">
        <v>838</v>
      </c>
      <c r="G180" s="153" t="s">
        <v>172</v>
      </c>
      <c r="H180" s="154">
        <v>2.4500000000000002</v>
      </c>
      <c r="I180" s="155"/>
      <c r="J180" s="156">
        <f>ROUND(I180*H180,2)</f>
        <v>0</v>
      </c>
      <c r="K180" s="157"/>
      <c r="L180" s="33"/>
      <c r="M180" s="158" t="s">
        <v>1</v>
      </c>
      <c r="N180" s="159" t="s">
        <v>38</v>
      </c>
      <c r="O180" s="58"/>
      <c r="P180" s="160">
        <f>O180*H180</f>
        <v>0</v>
      </c>
      <c r="Q180" s="160">
        <v>1.184E-2</v>
      </c>
      <c r="R180" s="160">
        <f>Q180*H180</f>
        <v>2.9008000000000003E-2</v>
      </c>
      <c r="S180" s="160">
        <v>0</v>
      </c>
      <c r="T180" s="161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253</v>
      </c>
      <c r="AT180" s="162" t="s">
        <v>169</v>
      </c>
      <c r="AU180" s="162" t="s">
        <v>84</v>
      </c>
      <c r="AY180" s="17" t="s">
        <v>166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7" t="s">
        <v>84</v>
      </c>
      <c r="BK180" s="163">
        <f>ROUND(I180*H180,2)</f>
        <v>0</v>
      </c>
      <c r="BL180" s="17" t="s">
        <v>253</v>
      </c>
      <c r="BM180" s="162" t="s">
        <v>839</v>
      </c>
    </row>
    <row r="181" spans="1:65" s="13" customFormat="1">
      <c r="B181" s="164"/>
      <c r="D181" s="165" t="s">
        <v>182</v>
      </c>
      <c r="E181" s="166" t="s">
        <v>1</v>
      </c>
      <c r="F181" s="167" t="s">
        <v>840</v>
      </c>
      <c r="H181" s="166" t="s">
        <v>1</v>
      </c>
      <c r="I181" s="168"/>
      <c r="L181" s="164"/>
      <c r="M181" s="169"/>
      <c r="N181" s="170"/>
      <c r="O181" s="170"/>
      <c r="P181" s="170"/>
      <c r="Q181" s="170"/>
      <c r="R181" s="170"/>
      <c r="S181" s="170"/>
      <c r="T181" s="171"/>
      <c r="AT181" s="166" t="s">
        <v>182</v>
      </c>
      <c r="AU181" s="166" t="s">
        <v>84</v>
      </c>
      <c r="AV181" s="13" t="s">
        <v>79</v>
      </c>
      <c r="AW181" s="13" t="s">
        <v>28</v>
      </c>
      <c r="AX181" s="13" t="s">
        <v>72</v>
      </c>
      <c r="AY181" s="166" t="s">
        <v>166</v>
      </c>
    </row>
    <row r="182" spans="1:65" s="14" customFormat="1">
      <c r="B182" s="172"/>
      <c r="D182" s="165" t="s">
        <v>182</v>
      </c>
      <c r="E182" s="173" t="s">
        <v>1</v>
      </c>
      <c r="F182" s="174" t="s">
        <v>841</v>
      </c>
      <c r="H182" s="175">
        <v>2.4500000000000002</v>
      </c>
      <c r="I182" s="176"/>
      <c r="L182" s="172"/>
      <c r="M182" s="177"/>
      <c r="N182" s="178"/>
      <c r="O182" s="178"/>
      <c r="P182" s="178"/>
      <c r="Q182" s="178"/>
      <c r="R182" s="178"/>
      <c r="S182" s="178"/>
      <c r="T182" s="179"/>
      <c r="AT182" s="173" t="s">
        <v>182</v>
      </c>
      <c r="AU182" s="173" t="s">
        <v>84</v>
      </c>
      <c r="AV182" s="14" t="s">
        <v>84</v>
      </c>
      <c r="AW182" s="14" t="s">
        <v>28</v>
      </c>
      <c r="AX182" s="14" t="s">
        <v>79</v>
      </c>
      <c r="AY182" s="173" t="s">
        <v>166</v>
      </c>
    </row>
    <row r="183" spans="1:65" s="2" customFormat="1" ht="21.75" customHeight="1">
      <c r="A183" s="32"/>
      <c r="B183" s="149"/>
      <c r="C183" s="150" t="s">
        <v>271</v>
      </c>
      <c r="D183" s="150" t="s">
        <v>169</v>
      </c>
      <c r="E183" s="151" t="s">
        <v>842</v>
      </c>
      <c r="F183" s="152" t="s">
        <v>843</v>
      </c>
      <c r="G183" s="153" t="s">
        <v>172</v>
      </c>
      <c r="H183" s="154">
        <v>10.4</v>
      </c>
      <c r="I183" s="155"/>
      <c r="J183" s="156">
        <f>ROUND(I183*H183,2)</f>
        <v>0</v>
      </c>
      <c r="K183" s="157"/>
      <c r="L183" s="33"/>
      <c r="M183" s="158" t="s">
        <v>1</v>
      </c>
      <c r="N183" s="159" t="s">
        <v>38</v>
      </c>
      <c r="O183" s="58"/>
      <c r="P183" s="160">
        <f>O183*H183</f>
        <v>0</v>
      </c>
      <c r="Q183" s="160">
        <v>1.2149999999999999E-2</v>
      </c>
      <c r="R183" s="160">
        <f>Q183*H183</f>
        <v>0.12636</v>
      </c>
      <c r="S183" s="160">
        <v>0</v>
      </c>
      <c r="T183" s="161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253</v>
      </c>
      <c r="AT183" s="162" t="s">
        <v>169</v>
      </c>
      <c r="AU183" s="162" t="s">
        <v>84</v>
      </c>
      <c r="AY183" s="17" t="s">
        <v>166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84</v>
      </c>
      <c r="BK183" s="163">
        <f>ROUND(I183*H183,2)</f>
        <v>0</v>
      </c>
      <c r="BL183" s="17" t="s">
        <v>253</v>
      </c>
      <c r="BM183" s="162" t="s">
        <v>844</v>
      </c>
    </row>
    <row r="184" spans="1:65" s="13" customFormat="1">
      <c r="B184" s="164"/>
      <c r="D184" s="165" t="s">
        <v>182</v>
      </c>
      <c r="E184" s="166" t="s">
        <v>1</v>
      </c>
      <c r="F184" s="167" t="s">
        <v>845</v>
      </c>
      <c r="H184" s="166" t="s">
        <v>1</v>
      </c>
      <c r="I184" s="168"/>
      <c r="L184" s="164"/>
      <c r="M184" s="169"/>
      <c r="N184" s="170"/>
      <c r="O184" s="170"/>
      <c r="P184" s="170"/>
      <c r="Q184" s="170"/>
      <c r="R184" s="170"/>
      <c r="S184" s="170"/>
      <c r="T184" s="171"/>
      <c r="AT184" s="166" t="s">
        <v>182</v>
      </c>
      <c r="AU184" s="166" t="s">
        <v>84</v>
      </c>
      <c r="AV184" s="13" t="s">
        <v>79</v>
      </c>
      <c r="AW184" s="13" t="s">
        <v>28</v>
      </c>
      <c r="AX184" s="13" t="s">
        <v>72</v>
      </c>
      <c r="AY184" s="166" t="s">
        <v>166</v>
      </c>
    </row>
    <row r="185" spans="1:65" s="14" customFormat="1">
      <c r="B185" s="172"/>
      <c r="D185" s="165" t="s">
        <v>182</v>
      </c>
      <c r="E185" s="173" t="s">
        <v>1</v>
      </c>
      <c r="F185" s="174" t="s">
        <v>846</v>
      </c>
      <c r="H185" s="175">
        <v>10.4</v>
      </c>
      <c r="I185" s="176"/>
      <c r="L185" s="172"/>
      <c r="M185" s="177"/>
      <c r="N185" s="178"/>
      <c r="O185" s="178"/>
      <c r="P185" s="178"/>
      <c r="Q185" s="178"/>
      <c r="R185" s="178"/>
      <c r="S185" s="178"/>
      <c r="T185" s="179"/>
      <c r="AT185" s="173" t="s">
        <v>182</v>
      </c>
      <c r="AU185" s="173" t="s">
        <v>84</v>
      </c>
      <c r="AV185" s="14" t="s">
        <v>84</v>
      </c>
      <c r="AW185" s="14" t="s">
        <v>28</v>
      </c>
      <c r="AX185" s="14" t="s">
        <v>79</v>
      </c>
      <c r="AY185" s="173" t="s">
        <v>166</v>
      </c>
    </row>
    <row r="186" spans="1:65" s="2" customFormat="1" ht="21.75" customHeight="1">
      <c r="A186" s="32"/>
      <c r="B186" s="149"/>
      <c r="C186" s="150" t="s">
        <v>7</v>
      </c>
      <c r="D186" s="150" t="s">
        <v>169</v>
      </c>
      <c r="E186" s="151" t="s">
        <v>433</v>
      </c>
      <c r="F186" s="152" t="s">
        <v>434</v>
      </c>
      <c r="G186" s="153" t="s">
        <v>274</v>
      </c>
      <c r="H186" s="154">
        <v>0.155</v>
      </c>
      <c r="I186" s="155"/>
      <c r="J186" s="156">
        <f>ROUND(I186*H186,2)</f>
        <v>0</v>
      </c>
      <c r="K186" s="157"/>
      <c r="L186" s="33"/>
      <c r="M186" s="158" t="s">
        <v>1</v>
      </c>
      <c r="N186" s="159" t="s">
        <v>38</v>
      </c>
      <c r="O186" s="58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2" t="s">
        <v>253</v>
      </c>
      <c r="AT186" s="162" t="s">
        <v>169</v>
      </c>
      <c r="AU186" s="162" t="s">
        <v>84</v>
      </c>
      <c r="AY186" s="17" t="s">
        <v>166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7" t="s">
        <v>84</v>
      </c>
      <c r="BK186" s="163">
        <f>ROUND(I186*H186,2)</f>
        <v>0</v>
      </c>
      <c r="BL186" s="17" t="s">
        <v>253</v>
      </c>
      <c r="BM186" s="162" t="s">
        <v>847</v>
      </c>
    </row>
    <row r="187" spans="1:65" s="12" customFormat="1" ht="22.9" customHeight="1">
      <c r="B187" s="136"/>
      <c r="D187" s="137" t="s">
        <v>71</v>
      </c>
      <c r="E187" s="147" t="s">
        <v>848</v>
      </c>
      <c r="F187" s="147" t="s">
        <v>849</v>
      </c>
      <c r="I187" s="139"/>
      <c r="J187" s="148">
        <f>BK187</f>
        <v>0</v>
      </c>
      <c r="L187" s="136"/>
      <c r="M187" s="141"/>
      <c r="N187" s="142"/>
      <c r="O187" s="142"/>
      <c r="P187" s="143">
        <f>SUM(P188:P198)</f>
        <v>0</v>
      </c>
      <c r="Q187" s="142"/>
      <c r="R187" s="143">
        <f>SUM(R188:R198)</f>
        <v>1.6690422999999999</v>
      </c>
      <c r="S187" s="142"/>
      <c r="T187" s="144">
        <f>SUM(T188:T198)</f>
        <v>0</v>
      </c>
      <c r="AR187" s="137" t="s">
        <v>84</v>
      </c>
      <c r="AT187" s="145" t="s">
        <v>71</v>
      </c>
      <c r="AU187" s="145" t="s">
        <v>79</v>
      </c>
      <c r="AY187" s="137" t="s">
        <v>166</v>
      </c>
      <c r="BK187" s="146">
        <f>SUM(BK188:BK198)</f>
        <v>0</v>
      </c>
    </row>
    <row r="188" spans="1:65" s="2" customFormat="1" ht="21.75" customHeight="1">
      <c r="A188" s="32"/>
      <c r="B188" s="149"/>
      <c r="C188" s="150" t="s">
        <v>279</v>
      </c>
      <c r="D188" s="150" t="s">
        <v>169</v>
      </c>
      <c r="E188" s="151" t="s">
        <v>850</v>
      </c>
      <c r="F188" s="152" t="s">
        <v>851</v>
      </c>
      <c r="G188" s="153" t="s">
        <v>238</v>
      </c>
      <c r="H188" s="154">
        <v>41.43</v>
      </c>
      <c r="I188" s="155"/>
      <c r="J188" s="156">
        <f>ROUND(I188*H188,2)</f>
        <v>0</v>
      </c>
      <c r="K188" s="157"/>
      <c r="L188" s="33"/>
      <c r="M188" s="158" t="s">
        <v>1</v>
      </c>
      <c r="N188" s="159" t="s">
        <v>38</v>
      </c>
      <c r="O188" s="58"/>
      <c r="P188" s="160">
        <f>O188*H188</f>
        <v>0</v>
      </c>
      <c r="Q188" s="160">
        <v>6.3000000000000003E-4</v>
      </c>
      <c r="R188" s="160">
        <f>Q188*H188</f>
        <v>2.61009E-2</v>
      </c>
      <c r="S188" s="160">
        <v>0</v>
      </c>
      <c r="T188" s="161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253</v>
      </c>
      <c r="AT188" s="162" t="s">
        <v>169</v>
      </c>
      <c r="AU188" s="162" t="s">
        <v>84</v>
      </c>
      <c r="AY188" s="17" t="s">
        <v>166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7" t="s">
        <v>84</v>
      </c>
      <c r="BK188" s="163">
        <f>ROUND(I188*H188,2)</f>
        <v>0</v>
      </c>
      <c r="BL188" s="17" t="s">
        <v>253</v>
      </c>
      <c r="BM188" s="162" t="s">
        <v>852</v>
      </c>
    </row>
    <row r="189" spans="1:65" s="13" customFormat="1">
      <c r="B189" s="164"/>
      <c r="D189" s="165" t="s">
        <v>182</v>
      </c>
      <c r="E189" s="166" t="s">
        <v>1</v>
      </c>
      <c r="F189" s="167" t="s">
        <v>816</v>
      </c>
      <c r="H189" s="166" t="s">
        <v>1</v>
      </c>
      <c r="I189" s="168"/>
      <c r="L189" s="164"/>
      <c r="M189" s="169"/>
      <c r="N189" s="170"/>
      <c r="O189" s="170"/>
      <c r="P189" s="170"/>
      <c r="Q189" s="170"/>
      <c r="R189" s="170"/>
      <c r="S189" s="170"/>
      <c r="T189" s="171"/>
      <c r="AT189" s="166" t="s">
        <v>182</v>
      </c>
      <c r="AU189" s="166" t="s">
        <v>84</v>
      </c>
      <c r="AV189" s="13" t="s">
        <v>79</v>
      </c>
      <c r="AW189" s="13" t="s">
        <v>28</v>
      </c>
      <c r="AX189" s="13" t="s">
        <v>72</v>
      </c>
      <c r="AY189" s="166" t="s">
        <v>166</v>
      </c>
    </row>
    <row r="190" spans="1:65" s="14" customFormat="1">
      <c r="B190" s="172"/>
      <c r="D190" s="165" t="s">
        <v>182</v>
      </c>
      <c r="E190" s="173" t="s">
        <v>1</v>
      </c>
      <c r="F190" s="174" t="s">
        <v>853</v>
      </c>
      <c r="H190" s="175">
        <v>41.43</v>
      </c>
      <c r="I190" s="176"/>
      <c r="L190" s="172"/>
      <c r="M190" s="177"/>
      <c r="N190" s="178"/>
      <c r="O190" s="178"/>
      <c r="P190" s="178"/>
      <c r="Q190" s="178"/>
      <c r="R190" s="178"/>
      <c r="S190" s="178"/>
      <c r="T190" s="179"/>
      <c r="AT190" s="173" t="s">
        <v>182</v>
      </c>
      <c r="AU190" s="173" t="s">
        <v>84</v>
      </c>
      <c r="AV190" s="14" t="s">
        <v>84</v>
      </c>
      <c r="AW190" s="14" t="s">
        <v>28</v>
      </c>
      <c r="AX190" s="14" t="s">
        <v>79</v>
      </c>
      <c r="AY190" s="173" t="s">
        <v>166</v>
      </c>
    </row>
    <row r="191" spans="1:65" s="2" customFormat="1" ht="16.5" customHeight="1">
      <c r="A191" s="32"/>
      <c r="B191" s="149"/>
      <c r="C191" s="191" t="s">
        <v>284</v>
      </c>
      <c r="D191" s="191" t="s">
        <v>463</v>
      </c>
      <c r="E191" s="192" t="s">
        <v>854</v>
      </c>
      <c r="F191" s="193" t="s">
        <v>855</v>
      </c>
      <c r="G191" s="194" t="s">
        <v>172</v>
      </c>
      <c r="H191" s="195">
        <v>4.226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38</v>
      </c>
      <c r="O191" s="58"/>
      <c r="P191" s="160">
        <f>O191*H191</f>
        <v>0</v>
      </c>
      <c r="Q191" s="160">
        <v>1.0200000000000001E-2</v>
      </c>
      <c r="R191" s="160">
        <f>Q191*H191</f>
        <v>4.3105200000000003E-2</v>
      </c>
      <c r="S191" s="160">
        <v>0</v>
      </c>
      <c r="T191" s="161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2" t="s">
        <v>339</v>
      </c>
      <c r="AT191" s="162" t="s">
        <v>463</v>
      </c>
      <c r="AU191" s="162" t="s">
        <v>84</v>
      </c>
      <c r="AY191" s="17" t="s">
        <v>166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7" t="s">
        <v>84</v>
      </c>
      <c r="BK191" s="163">
        <f>ROUND(I191*H191,2)</f>
        <v>0</v>
      </c>
      <c r="BL191" s="17" t="s">
        <v>253</v>
      </c>
      <c r="BM191" s="162" t="s">
        <v>856</v>
      </c>
    </row>
    <row r="192" spans="1:65" s="14" customFormat="1">
      <c r="B192" s="172"/>
      <c r="D192" s="165" t="s">
        <v>182</v>
      </c>
      <c r="F192" s="174" t="s">
        <v>857</v>
      </c>
      <c r="H192" s="175">
        <v>4.226</v>
      </c>
      <c r="I192" s="176"/>
      <c r="L192" s="172"/>
      <c r="M192" s="177"/>
      <c r="N192" s="178"/>
      <c r="O192" s="178"/>
      <c r="P192" s="178"/>
      <c r="Q192" s="178"/>
      <c r="R192" s="178"/>
      <c r="S192" s="178"/>
      <c r="T192" s="179"/>
      <c r="AT192" s="173" t="s">
        <v>182</v>
      </c>
      <c r="AU192" s="173" t="s">
        <v>84</v>
      </c>
      <c r="AV192" s="14" t="s">
        <v>84</v>
      </c>
      <c r="AW192" s="14" t="s">
        <v>3</v>
      </c>
      <c r="AX192" s="14" t="s">
        <v>79</v>
      </c>
      <c r="AY192" s="173" t="s">
        <v>166</v>
      </c>
    </row>
    <row r="193" spans="1:65" s="2" customFormat="1" ht="16.5" customHeight="1">
      <c r="A193" s="32"/>
      <c r="B193" s="149"/>
      <c r="C193" s="150" t="s">
        <v>288</v>
      </c>
      <c r="D193" s="150" t="s">
        <v>169</v>
      </c>
      <c r="E193" s="151" t="s">
        <v>858</v>
      </c>
      <c r="F193" s="152" t="s">
        <v>859</v>
      </c>
      <c r="G193" s="153" t="s">
        <v>172</v>
      </c>
      <c r="H193" s="154">
        <v>72.7</v>
      </c>
      <c r="I193" s="155"/>
      <c r="J193" s="156">
        <f>ROUND(I193*H193,2)</f>
        <v>0</v>
      </c>
      <c r="K193" s="157"/>
      <c r="L193" s="33"/>
      <c r="M193" s="158" t="s">
        <v>1</v>
      </c>
      <c r="N193" s="159" t="s">
        <v>38</v>
      </c>
      <c r="O193" s="58"/>
      <c r="P193" s="160">
        <f>O193*H193</f>
        <v>0</v>
      </c>
      <c r="Q193" s="160">
        <v>3.8500000000000001E-3</v>
      </c>
      <c r="R193" s="160">
        <f>Q193*H193</f>
        <v>0.279895</v>
      </c>
      <c r="S193" s="160">
        <v>0</v>
      </c>
      <c r="T193" s="161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2" t="s">
        <v>253</v>
      </c>
      <c r="AT193" s="162" t="s">
        <v>169</v>
      </c>
      <c r="AU193" s="162" t="s">
        <v>84</v>
      </c>
      <c r="AY193" s="17" t="s">
        <v>166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7" t="s">
        <v>84</v>
      </c>
      <c r="BK193" s="163">
        <f>ROUND(I193*H193,2)</f>
        <v>0</v>
      </c>
      <c r="BL193" s="17" t="s">
        <v>253</v>
      </c>
      <c r="BM193" s="162" t="s">
        <v>860</v>
      </c>
    </row>
    <row r="194" spans="1:65" s="13" customFormat="1">
      <c r="B194" s="164"/>
      <c r="D194" s="165" t="s">
        <v>182</v>
      </c>
      <c r="E194" s="166" t="s">
        <v>1</v>
      </c>
      <c r="F194" s="167" t="s">
        <v>816</v>
      </c>
      <c r="H194" s="166" t="s">
        <v>1</v>
      </c>
      <c r="I194" s="168"/>
      <c r="L194" s="164"/>
      <c r="M194" s="169"/>
      <c r="N194" s="170"/>
      <c r="O194" s="170"/>
      <c r="P194" s="170"/>
      <c r="Q194" s="170"/>
      <c r="R194" s="170"/>
      <c r="S194" s="170"/>
      <c r="T194" s="171"/>
      <c r="AT194" s="166" t="s">
        <v>182</v>
      </c>
      <c r="AU194" s="166" t="s">
        <v>84</v>
      </c>
      <c r="AV194" s="13" t="s">
        <v>79</v>
      </c>
      <c r="AW194" s="13" t="s">
        <v>28</v>
      </c>
      <c r="AX194" s="13" t="s">
        <v>72</v>
      </c>
      <c r="AY194" s="166" t="s">
        <v>166</v>
      </c>
    </row>
    <row r="195" spans="1:65" s="14" customFormat="1">
      <c r="B195" s="172"/>
      <c r="D195" s="165" t="s">
        <v>182</v>
      </c>
      <c r="E195" s="173" t="s">
        <v>1</v>
      </c>
      <c r="F195" s="174" t="s">
        <v>824</v>
      </c>
      <c r="H195" s="175">
        <v>72.7</v>
      </c>
      <c r="I195" s="176"/>
      <c r="L195" s="172"/>
      <c r="M195" s="177"/>
      <c r="N195" s="178"/>
      <c r="O195" s="178"/>
      <c r="P195" s="178"/>
      <c r="Q195" s="178"/>
      <c r="R195" s="178"/>
      <c r="S195" s="178"/>
      <c r="T195" s="179"/>
      <c r="AT195" s="173" t="s">
        <v>182</v>
      </c>
      <c r="AU195" s="173" t="s">
        <v>84</v>
      </c>
      <c r="AV195" s="14" t="s">
        <v>84</v>
      </c>
      <c r="AW195" s="14" t="s">
        <v>28</v>
      </c>
      <c r="AX195" s="14" t="s">
        <v>79</v>
      </c>
      <c r="AY195" s="173" t="s">
        <v>166</v>
      </c>
    </row>
    <row r="196" spans="1:65" s="2" customFormat="1" ht="16.5" customHeight="1">
      <c r="A196" s="32"/>
      <c r="B196" s="149"/>
      <c r="C196" s="191" t="s">
        <v>292</v>
      </c>
      <c r="D196" s="191" t="s">
        <v>463</v>
      </c>
      <c r="E196" s="192" t="s">
        <v>861</v>
      </c>
      <c r="F196" s="193" t="s">
        <v>862</v>
      </c>
      <c r="G196" s="194" t="s">
        <v>172</v>
      </c>
      <c r="H196" s="195">
        <v>74.153999999999996</v>
      </c>
      <c r="I196" s="196"/>
      <c r="J196" s="197">
        <f>ROUND(I196*H196,2)</f>
        <v>0</v>
      </c>
      <c r="K196" s="198"/>
      <c r="L196" s="199"/>
      <c r="M196" s="200" t="s">
        <v>1</v>
      </c>
      <c r="N196" s="201" t="s">
        <v>38</v>
      </c>
      <c r="O196" s="58"/>
      <c r="P196" s="160">
        <f>O196*H196</f>
        <v>0</v>
      </c>
      <c r="Q196" s="160">
        <v>1.78E-2</v>
      </c>
      <c r="R196" s="160">
        <f>Q196*H196</f>
        <v>1.3199411999999999</v>
      </c>
      <c r="S196" s="160">
        <v>0</v>
      </c>
      <c r="T196" s="16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2" t="s">
        <v>339</v>
      </c>
      <c r="AT196" s="162" t="s">
        <v>463</v>
      </c>
      <c r="AU196" s="162" t="s">
        <v>84</v>
      </c>
      <c r="AY196" s="17" t="s">
        <v>166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7" t="s">
        <v>84</v>
      </c>
      <c r="BK196" s="163">
        <f>ROUND(I196*H196,2)</f>
        <v>0</v>
      </c>
      <c r="BL196" s="17" t="s">
        <v>253</v>
      </c>
      <c r="BM196" s="162" t="s">
        <v>863</v>
      </c>
    </row>
    <row r="197" spans="1:65" s="14" customFormat="1">
      <c r="B197" s="172"/>
      <c r="D197" s="165" t="s">
        <v>182</v>
      </c>
      <c r="F197" s="174" t="s">
        <v>864</v>
      </c>
      <c r="H197" s="175">
        <v>74.153999999999996</v>
      </c>
      <c r="I197" s="176"/>
      <c r="L197" s="172"/>
      <c r="M197" s="177"/>
      <c r="N197" s="178"/>
      <c r="O197" s="178"/>
      <c r="P197" s="178"/>
      <c r="Q197" s="178"/>
      <c r="R197" s="178"/>
      <c r="S197" s="178"/>
      <c r="T197" s="179"/>
      <c r="AT197" s="173" t="s">
        <v>182</v>
      </c>
      <c r="AU197" s="173" t="s">
        <v>84</v>
      </c>
      <c r="AV197" s="14" t="s">
        <v>84</v>
      </c>
      <c r="AW197" s="14" t="s">
        <v>3</v>
      </c>
      <c r="AX197" s="14" t="s">
        <v>79</v>
      </c>
      <c r="AY197" s="173" t="s">
        <v>166</v>
      </c>
    </row>
    <row r="198" spans="1:65" s="2" customFormat="1" ht="21.75" customHeight="1">
      <c r="A198" s="32"/>
      <c r="B198" s="149"/>
      <c r="C198" s="150" t="s">
        <v>298</v>
      </c>
      <c r="D198" s="150" t="s">
        <v>169</v>
      </c>
      <c r="E198" s="151" t="s">
        <v>865</v>
      </c>
      <c r="F198" s="152" t="s">
        <v>866</v>
      </c>
      <c r="G198" s="153" t="s">
        <v>274</v>
      </c>
      <c r="H198" s="154">
        <v>1.669</v>
      </c>
      <c r="I198" s="155"/>
      <c r="J198" s="156">
        <f>ROUND(I198*H198,2)</f>
        <v>0</v>
      </c>
      <c r="K198" s="157"/>
      <c r="L198" s="33"/>
      <c r="M198" s="158" t="s">
        <v>1</v>
      </c>
      <c r="N198" s="159" t="s">
        <v>38</v>
      </c>
      <c r="O198" s="58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2" t="s">
        <v>253</v>
      </c>
      <c r="AT198" s="162" t="s">
        <v>169</v>
      </c>
      <c r="AU198" s="162" t="s">
        <v>84</v>
      </c>
      <c r="AY198" s="17" t="s">
        <v>166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7" t="s">
        <v>84</v>
      </c>
      <c r="BK198" s="163">
        <f>ROUND(I198*H198,2)</f>
        <v>0</v>
      </c>
      <c r="BL198" s="17" t="s">
        <v>253</v>
      </c>
      <c r="BM198" s="162" t="s">
        <v>867</v>
      </c>
    </row>
    <row r="199" spans="1:65" s="12" customFormat="1" ht="22.9" customHeight="1">
      <c r="B199" s="136"/>
      <c r="D199" s="137" t="s">
        <v>71</v>
      </c>
      <c r="E199" s="147" t="s">
        <v>868</v>
      </c>
      <c r="F199" s="147" t="s">
        <v>869</v>
      </c>
      <c r="I199" s="139"/>
      <c r="J199" s="148">
        <f>BK199</f>
        <v>0</v>
      </c>
      <c r="L199" s="136"/>
      <c r="M199" s="141"/>
      <c r="N199" s="142"/>
      <c r="O199" s="142"/>
      <c r="P199" s="143">
        <v>0</v>
      </c>
      <c r="Q199" s="142"/>
      <c r="R199" s="143">
        <v>0</v>
      </c>
      <c r="S199" s="142"/>
      <c r="T199" s="144">
        <v>0</v>
      </c>
      <c r="AR199" s="137" t="s">
        <v>84</v>
      </c>
      <c r="AT199" s="145" t="s">
        <v>71</v>
      </c>
      <c r="AU199" s="145" t="s">
        <v>79</v>
      </c>
      <c r="AY199" s="137" t="s">
        <v>166</v>
      </c>
      <c r="BK199" s="146">
        <v>0</v>
      </c>
    </row>
    <row r="200" spans="1:65" s="12" customFormat="1" ht="22.9" customHeight="1">
      <c r="B200" s="136"/>
      <c r="D200" s="137" t="s">
        <v>71</v>
      </c>
      <c r="E200" s="147" t="s">
        <v>870</v>
      </c>
      <c r="F200" s="147" t="s">
        <v>871</v>
      </c>
      <c r="I200" s="139"/>
      <c r="J200" s="148">
        <f>BK200</f>
        <v>0</v>
      </c>
      <c r="L200" s="136"/>
      <c r="M200" s="141"/>
      <c r="N200" s="142"/>
      <c r="O200" s="142"/>
      <c r="P200" s="143">
        <f>SUM(P201:P211)</f>
        <v>0</v>
      </c>
      <c r="Q200" s="142"/>
      <c r="R200" s="143">
        <f>SUM(R201:R211)</f>
        <v>0.5571105999999999</v>
      </c>
      <c r="S200" s="142"/>
      <c r="T200" s="144">
        <f>SUM(T201:T211)</f>
        <v>0</v>
      </c>
      <c r="AR200" s="137" t="s">
        <v>84</v>
      </c>
      <c r="AT200" s="145" t="s">
        <v>71</v>
      </c>
      <c r="AU200" s="145" t="s">
        <v>79</v>
      </c>
      <c r="AY200" s="137" t="s">
        <v>166</v>
      </c>
      <c r="BK200" s="146">
        <f>SUM(BK201:BK211)</f>
        <v>0</v>
      </c>
    </row>
    <row r="201" spans="1:65" s="2" customFormat="1" ht="21.75" customHeight="1">
      <c r="A201" s="32"/>
      <c r="B201" s="149"/>
      <c r="C201" s="150" t="s">
        <v>306</v>
      </c>
      <c r="D201" s="150" t="s">
        <v>169</v>
      </c>
      <c r="E201" s="151" t="s">
        <v>872</v>
      </c>
      <c r="F201" s="152" t="s">
        <v>873</v>
      </c>
      <c r="G201" s="153" t="s">
        <v>172</v>
      </c>
      <c r="H201" s="154">
        <v>40.923999999999999</v>
      </c>
      <c r="I201" s="155"/>
      <c r="J201" s="156">
        <f>ROUND(I201*H201,2)</f>
        <v>0</v>
      </c>
      <c r="K201" s="157"/>
      <c r="L201" s="33"/>
      <c r="M201" s="158" t="s">
        <v>1</v>
      </c>
      <c r="N201" s="159" t="s">
        <v>38</v>
      </c>
      <c r="O201" s="58"/>
      <c r="P201" s="160">
        <f>O201*H201</f>
        <v>0</v>
      </c>
      <c r="Q201" s="160">
        <v>3.15E-3</v>
      </c>
      <c r="R201" s="160">
        <f>Q201*H201</f>
        <v>0.12891059999999999</v>
      </c>
      <c r="S201" s="160">
        <v>0</v>
      </c>
      <c r="T201" s="16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2" t="s">
        <v>253</v>
      </c>
      <c r="AT201" s="162" t="s">
        <v>169</v>
      </c>
      <c r="AU201" s="162" t="s">
        <v>84</v>
      </c>
      <c r="AY201" s="17" t="s">
        <v>166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7" t="s">
        <v>84</v>
      </c>
      <c r="BK201" s="163">
        <f>ROUND(I201*H201,2)</f>
        <v>0</v>
      </c>
      <c r="BL201" s="17" t="s">
        <v>253</v>
      </c>
      <c r="BM201" s="162" t="s">
        <v>874</v>
      </c>
    </row>
    <row r="202" spans="1:65" s="13" customFormat="1">
      <c r="B202" s="164"/>
      <c r="D202" s="165" t="s">
        <v>182</v>
      </c>
      <c r="E202" s="166" t="s">
        <v>1</v>
      </c>
      <c r="F202" s="167" t="s">
        <v>875</v>
      </c>
      <c r="H202" s="166" t="s">
        <v>1</v>
      </c>
      <c r="I202" s="168"/>
      <c r="L202" s="164"/>
      <c r="M202" s="169"/>
      <c r="N202" s="170"/>
      <c r="O202" s="170"/>
      <c r="P202" s="170"/>
      <c r="Q202" s="170"/>
      <c r="R202" s="170"/>
      <c r="S202" s="170"/>
      <c r="T202" s="171"/>
      <c r="AT202" s="166" t="s">
        <v>182</v>
      </c>
      <c r="AU202" s="166" t="s">
        <v>84</v>
      </c>
      <c r="AV202" s="13" t="s">
        <v>79</v>
      </c>
      <c r="AW202" s="13" t="s">
        <v>28</v>
      </c>
      <c r="AX202" s="13" t="s">
        <v>72</v>
      </c>
      <c r="AY202" s="166" t="s">
        <v>166</v>
      </c>
    </row>
    <row r="203" spans="1:65" s="14" customFormat="1">
      <c r="B203" s="172"/>
      <c r="D203" s="165" t="s">
        <v>182</v>
      </c>
      <c r="E203" s="173" t="s">
        <v>1</v>
      </c>
      <c r="F203" s="174" t="s">
        <v>876</v>
      </c>
      <c r="H203" s="175">
        <v>40.923999999999999</v>
      </c>
      <c r="I203" s="176"/>
      <c r="L203" s="172"/>
      <c r="M203" s="177"/>
      <c r="N203" s="178"/>
      <c r="O203" s="178"/>
      <c r="P203" s="178"/>
      <c r="Q203" s="178"/>
      <c r="R203" s="178"/>
      <c r="S203" s="178"/>
      <c r="T203" s="179"/>
      <c r="AT203" s="173" t="s">
        <v>182</v>
      </c>
      <c r="AU203" s="173" t="s">
        <v>84</v>
      </c>
      <c r="AV203" s="14" t="s">
        <v>84</v>
      </c>
      <c r="AW203" s="14" t="s">
        <v>28</v>
      </c>
      <c r="AX203" s="14" t="s">
        <v>79</v>
      </c>
      <c r="AY203" s="173" t="s">
        <v>166</v>
      </c>
    </row>
    <row r="204" spans="1:65" s="2" customFormat="1" ht="16.5" customHeight="1">
      <c r="A204" s="32"/>
      <c r="B204" s="149"/>
      <c r="C204" s="191" t="s">
        <v>312</v>
      </c>
      <c r="D204" s="191" t="s">
        <v>463</v>
      </c>
      <c r="E204" s="192" t="s">
        <v>877</v>
      </c>
      <c r="F204" s="193" t="s">
        <v>878</v>
      </c>
      <c r="G204" s="194" t="s">
        <v>172</v>
      </c>
      <c r="H204" s="195">
        <v>41.741999999999997</v>
      </c>
      <c r="I204" s="196"/>
      <c r="J204" s="197">
        <f>ROUND(I204*H204,2)</f>
        <v>0</v>
      </c>
      <c r="K204" s="198"/>
      <c r="L204" s="199"/>
      <c r="M204" s="200" t="s">
        <v>1</v>
      </c>
      <c r="N204" s="201" t="s">
        <v>38</v>
      </c>
      <c r="O204" s="58"/>
      <c r="P204" s="160">
        <f>O204*H204</f>
        <v>0</v>
      </c>
      <c r="Q204" s="160">
        <v>0.01</v>
      </c>
      <c r="R204" s="160">
        <f>Q204*H204</f>
        <v>0.41741999999999996</v>
      </c>
      <c r="S204" s="160">
        <v>0</v>
      </c>
      <c r="T204" s="161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62" t="s">
        <v>339</v>
      </c>
      <c r="AT204" s="162" t="s">
        <v>463</v>
      </c>
      <c r="AU204" s="162" t="s">
        <v>84</v>
      </c>
      <c r="AY204" s="17" t="s">
        <v>166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7" t="s">
        <v>84</v>
      </c>
      <c r="BK204" s="163">
        <f>ROUND(I204*H204,2)</f>
        <v>0</v>
      </c>
      <c r="BL204" s="17" t="s">
        <v>253</v>
      </c>
      <c r="BM204" s="162" t="s">
        <v>879</v>
      </c>
    </row>
    <row r="205" spans="1:65" s="14" customFormat="1">
      <c r="B205" s="172"/>
      <c r="D205" s="165" t="s">
        <v>182</v>
      </c>
      <c r="F205" s="174" t="s">
        <v>880</v>
      </c>
      <c r="H205" s="175">
        <v>41.741999999999997</v>
      </c>
      <c r="I205" s="176"/>
      <c r="L205" s="172"/>
      <c r="M205" s="177"/>
      <c r="N205" s="178"/>
      <c r="O205" s="178"/>
      <c r="P205" s="178"/>
      <c r="Q205" s="178"/>
      <c r="R205" s="178"/>
      <c r="S205" s="178"/>
      <c r="T205" s="179"/>
      <c r="AT205" s="173" t="s">
        <v>182</v>
      </c>
      <c r="AU205" s="173" t="s">
        <v>84</v>
      </c>
      <c r="AV205" s="14" t="s">
        <v>84</v>
      </c>
      <c r="AW205" s="14" t="s">
        <v>3</v>
      </c>
      <c r="AX205" s="14" t="s">
        <v>79</v>
      </c>
      <c r="AY205" s="173" t="s">
        <v>166</v>
      </c>
    </row>
    <row r="206" spans="1:65" s="2" customFormat="1" ht="21.75" customHeight="1">
      <c r="A206" s="32"/>
      <c r="B206" s="149"/>
      <c r="C206" s="150" t="s">
        <v>318</v>
      </c>
      <c r="D206" s="150" t="s">
        <v>169</v>
      </c>
      <c r="E206" s="151" t="s">
        <v>881</v>
      </c>
      <c r="F206" s="152" t="s">
        <v>882</v>
      </c>
      <c r="G206" s="153" t="s">
        <v>238</v>
      </c>
      <c r="H206" s="154">
        <v>21.56</v>
      </c>
      <c r="I206" s="155"/>
      <c r="J206" s="156">
        <f>ROUND(I206*H206,2)</f>
        <v>0</v>
      </c>
      <c r="K206" s="157"/>
      <c r="L206" s="33"/>
      <c r="M206" s="158" t="s">
        <v>1</v>
      </c>
      <c r="N206" s="159" t="s">
        <v>38</v>
      </c>
      <c r="O206" s="58"/>
      <c r="P206" s="160">
        <f>O206*H206</f>
        <v>0</v>
      </c>
      <c r="Q206" s="160">
        <v>5.0000000000000001E-4</v>
      </c>
      <c r="R206" s="160">
        <f>Q206*H206</f>
        <v>1.078E-2</v>
      </c>
      <c r="S206" s="160">
        <v>0</v>
      </c>
      <c r="T206" s="161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2" t="s">
        <v>253</v>
      </c>
      <c r="AT206" s="162" t="s">
        <v>169</v>
      </c>
      <c r="AU206" s="162" t="s">
        <v>84</v>
      </c>
      <c r="AY206" s="17" t="s">
        <v>166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7" t="s">
        <v>84</v>
      </c>
      <c r="BK206" s="163">
        <f>ROUND(I206*H206,2)</f>
        <v>0</v>
      </c>
      <c r="BL206" s="17" t="s">
        <v>253</v>
      </c>
      <c r="BM206" s="162" t="s">
        <v>883</v>
      </c>
    </row>
    <row r="207" spans="1:65" s="13" customFormat="1">
      <c r="B207" s="164"/>
      <c r="D207" s="165" t="s">
        <v>182</v>
      </c>
      <c r="E207" s="166" t="s">
        <v>1</v>
      </c>
      <c r="F207" s="167" t="s">
        <v>875</v>
      </c>
      <c r="H207" s="166" t="s">
        <v>1</v>
      </c>
      <c r="I207" s="168"/>
      <c r="L207" s="164"/>
      <c r="M207" s="169"/>
      <c r="N207" s="170"/>
      <c r="O207" s="170"/>
      <c r="P207" s="170"/>
      <c r="Q207" s="170"/>
      <c r="R207" s="170"/>
      <c r="S207" s="170"/>
      <c r="T207" s="171"/>
      <c r="AT207" s="166" t="s">
        <v>182</v>
      </c>
      <c r="AU207" s="166" t="s">
        <v>84</v>
      </c>
      <c r="AV207" s="13" t="s">
        <v>79</v>
      </c>
      <c r="AW207" s="13" t="s">
        <v>28</v>
      </c>
      <c r="AX207" s="13" t="s">
        <v>72</v>
      </c>
      <c r="AY207" s="166" t="s">
        <v>166</v>
      </c>
    </row>
    <row r="208" spans="1:65" s="14" customFormat="1">
      <c r="B208" s="172"/>
      <c r="D208" s="165" t="s">
        <v>182</v>
      </c>
      <c r="E208" s="173" t="s">
        <v>1</v>
      </c>
      <c r="F208" s="174" t="s">
        <v>884</v>
      </c>
      <c r="H208" s="175">
        <v>21.56</v>
      </c>
      <c r="I208" s="176"/>
      <c r="L208" s="172"/>
      <c r="M208" s="177"/>
      <c r="N208" s="178"/>
      <c r="O208" s="178"/>
      <c r="P208" s="178"/>
      <c r="Q208" s="178"/>
      <c r="R208" s="178"/>
      <c r="S208" s="178"/>
      <c r="T208" s="179"/>
      <c r="AT208" s="173" t="s">
        <v>182</v>
      </c>
      <c r="AU208" s="173" t="s">
        <v>84</v>
      </c>
      <c r="AV208" s="14" t="s">
        <v>84</v>
      </c>
      <c r="AW208" s="14" t="s">
        <v>28</v>
      </c>
      <c r="AX208" s="14" t="s">
        <v>79</v>
      </c>
      <c r="AY208" s="173" t="s">
        <v>166</v>
      </c>
    </row>
    <row r="209" spans="1:65" s="2" customFormat="1" ht="16.5" customHeight="1">
      <c r="A209" s="32"/>
      <c r="B209" s="149"/>
      <c r="C209" s="191" t="s">
        <v>323</v>
      </c>
      <c r="D209" s="191" t="s">
        <v>463</v>
      </c>
      <c r="E209" s="192" t="s">
        <v>885</v>
      </c>
      <c r="F209" s="193" t="s">
        <v>886</v>
      </c>
      <c r="G209" s="194" t="s">
        <v>887</v>
      </c>
      <c r="H209" s="195">
        <v>7.33</v>
      </c>
      <c r="I209" s="196"/>
      <c r="J209" s="197">
        <f>ROUND(I209*H209,2)</f>
        <v>0</v>
      </c>
      <c r="K209" s="198"/>
      <c r="L209" s="199"/>
      <c r="M209" s="200" t="s">
        <v>1</v>
      </c>
      <c r="N209" s="201" t="s">
        <v>38</v>
      </c>
      <c r="O209" s="58"/>
      <c r="P209" s="160">
        <f>O209*H209</f>
        <v>0</v>
      </c>
      <c r="Q209" s="160">
        <v>0</v>
      </c>
      <c r="R209" s="160">
        <f>Q209*H209</f>
        <v>0</v>
      </c>
      <c r="S209" s="160">
        <v>0</v>
      </c>
      <c r="T209" s="161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2" t="s">
        <v>339</v>
      </c>
      <c r="AT209" s="162" t="s">
        <v>463</v>
      </c>
      <c r="AU209" s="162" t="s">
        <v>84</v>
      </c>
      <c r="AY209" s="17" t="s">
        <v>166</v>
      </c>
      <c r="BE209" s="163">
        <f>IF(N209="základná",J209,0)</f>
        <v>0</v>
      </c>
      <c r="BF209" s="163">
        <f>IF(N209="znížená",J209,0)</f>
        <v>0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7" t="s">
        <v>84</v>
      </c>
      <c r="BK209" s="163">
        <f>ROUND(I209*H209,2)</f>
        <v>0</v>
      </c>
      <c r="BL209" s="17" t="s">
        <v>253</v>
      </c>
      <c r="BM209" s="162" t="s">
        <v>888</v>
      </c>
    </row>
    <row r="210" spans="1:65" s="14" customFormat="1">
      <c r="B210" s="172"/>
      <c r="D210" s="165" t="s">
        <v>182</v>
      </c>
      <c r="F210" s="174" t="s">
        <v>889</v>
      </c>
      <c r="H210" s="175">
        <v>7.33</v>
      </c>
      <c r="I210" s="176"/>
      <c r="L210" s="172"/>
      <c r="M210" s="177"/>
      <c r="N210" s="178"/>
      <c r="O210" s="178"/>
      <c r="P210" s="178"/>
      <c r="Q210" s="178"/>
      <c r="R210" s="178"/>
      <c r="S210" s="178"/>
      <c r="T210" s="179"/>
      <c r="AT210" s="173" t="s">
        <v>182</v>
      </c>
      <c r="AU210" s="173" t="s">
        <v>84</v>
      </c>
      <c r="AV210" s="14" t="s">
        <v>84</v>
      </c>
      <c r="AW210" s="14" t="s">
        <v>3</v>
      </c>
      <c r="AX210" s="14" t="s">
        <v>79</v>
      </c>
      <c r="AY210" s="173" t="s">
        <v>166</v>
      </c>
    </row>
    <row r="211" spans="1:65" s="2" customFormat="1" ht="21.75" customHeight="1">
      <c r="A211" s="32"/>
      <c r="B211" s="149"/>
      <c r="C211" s="150" t="s">
        <v>330</v>
      </c>
      <c r="D211" s="150" t="s">
        <v>169</v>
      </c>
      <c r="E211" s="151" t="s">
        <v>890</v>
      </c>
      <c r="F211" s="152" t="s">
        <v>891</v>
      </c>
      <c r="G211" s="153" t="s">
        <v>274</v>
      </c>
      <c r="H211" s="154">
        <v>0.55700000000000005</v>
      </c>
      <c r="I211" s="155"/>
      <c r="J211" s="156">
        <f>ROUND(I211*H211,2)</f>
        <v>0</v>
      </c>
      <c r="K211" s="157"/>
      <c r="L211" s="33"/>
      <c r="M211" s="158" t="s">
        <v>1</v>
      </c>
      <c r="N211" s="159" t="s">
        <v>38</v>
      </c>
      <c r="O211" s="58"/>
      <c r="P211" s="160">
        <f>O211*H211</f>
        <v>0</v>
      </c>
      <c r="Q211" s="160">
        <v>0</v>
      </c>
      <c r="R211" s="160">
        <f>Q211*H211</f>
        <v>0</v>
      </c>
      <c r="S211" s="160">
        <v>0</v>
      </c>
      <c r="T211" s="161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62" t="s">
        <v>253</v>
      </c>
      <c r="AT211" s="162" t="s">
        <v>169</v>
      </c>
      <c r="AU211" s="162" t="s">
        <v>84</v>
      </c>
      <c r="AY211" s="17" t="s">
        <v>166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7" t="s">
        <v>84</v>
      </c>
      <c r="BK211" s="163">
        <f>ROUND(I211*H211,2)</f>
        <v>0</v>
      </c>
      <c r="BL211" s="17" t="s">
        <v>253</v>
      </c>
      <c r="BM211" s="162" t="s">
        <v>892</v>
      </c>
    </row>
    <row r="212" spans="1:65" s="12" customFormat="1" ht="22.9" customHeight="1">
      <c r="B212" s="136"/>
      <c r="D212" s="137" t="s">
        <v>71</v>
      </c>
      <c r="E212" s="147" t="s">
        <v>893</v>
      </c>
      <c r="F212" s="147" t="s">
        <v>894</v>
      </c>
      <c r="I212" s="139"/>
      <c r="J212" s="148">
        <f>BK212</f>
        <v>0</v>
      </c>
      <c r="L212" s="136"/>
      <c r="M212" s="141"/>
      <c r="N212" s="142"/>
      <c r="O212" s="142"/>
      <c r="P212" s="143">
        <f>SUM(P213:P221)</f>
        <v>0</v>
      </c>
      <c r="Q212" s="142"/>
      <c r="R212" s="143">
        <f>SUM(R213:R221)</f>
        <v>0.12254802000000001</v>
      </c>
      <c r="S212" s="142"/>
      <c r="T212" s="144">
        <f>SUM(T213:T221)</f>
        <v>0</v>
      </c>
      <c r="AR212" s="137" t="s">
        <v>84</v>
      </c>
      <c r="AT212" s="145" t="s">
        <v>71</v>
      </c>
      <c r="AU212" s="145" t="s">
        <v>79</v>
      </c>
      <c r="AY212" s="137" t="s">
        <v>166</v>
      </c>
      <c r="BK212" s="146">
        <f>SUM(BK213:BK221)</f>
        <v>0</v>
      </c>
    </row>
    <row r="213" spans="1:65" s="2" customFormat="1" ht="21.75" customHeight="1">
      <c r="A213" s="32"/>
      <c r="B213" s="149"/>
      <c r="C213" s="150" t="s">
        <v>334</v>
      </c>
      <c r="D213" s="150" t="s">
        <v>169</v>
      </c>
      <c r="E213" s="151" t="s">
        <v>895</v>
      </c>
      <c r="F213" s="152" t="s">
        <v>896</v>
      </c>
      <c r="G213" s="153" t="s">
        <v>172</v>
      </c>
      <c r="H213" s="154">
        <v>227.02500000000001</v>
      </c>
      <c r="I213" s="155"/>
      <c r="J213" s="156">
        <f>ROUND(I213*H213,2)</f>
        <v>0</v>
      </c>
      <c r="K213" s="157"/>
      <c r="L213" s="33"/>
      <c r="M213" s="158" t="s">
        <v>1</v>
      </c>
      <c r="N213" s="159" t="s">
        <v>38</v>
      </c>
      <c r="O213" s="58"/>
      <c r="P213" s="160">
        <f>O213*H213</f>
        <v>0</v>
      </c>
      <c r="Q213" s="160">
        <v>1E-4</v>
      </c>
      <c r="R213" s="160">
        <f>Q213*H213</f>
        <v>2.27025E-2</v>
      </c>
      <c r="S213" s="160">
        <v>0</v>
      </c>
      <c r="T213" s="161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2" t="s">
        <v>253</v>
      </c>
      <c r="AT213" s="162" t="s">
        <v>169</v>
      </c>
      <c r="AU213" s="162" t="s">
        <v>84</v>
      </c>
      <c r="AY213" s="17" t="s">
        <v>166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7" t="s">
        <v>84</v>
      </c>
      <c r="BK213" s="163">
        <f>ROUND(I213*H213,2)</f>
        <v>0</v>
      </c>
      <c r="BL213" s="17" t="s">
        <v>253</v>
      </c>
      <c r="BM213" s="162" t="s">
        <v>897</v>
      </c>
    </row>
    <row r="214" spans="1:65" s="13" customFormat="1">
      <c r="B214" s="164"/>
      <c r="D214" s="165" t="s">
        <v>182</v>
      </c>
      <c r="E214" s="166" t="s">
        <v>1</v>
      </c>
      <c r="F214" s="167" t="s">
        <v>796</v>
      </c>
      <c r="H214" s="166" t="s">
        <v>1</v>
      </c>
      <c r="I214" s="168"/>
      <c r="L214" s="164"/>
      <c r="M214" s="169"/>
      <c r="N214" s="170"/>
      <c r="O214" s="170"/>
      <c r="P214" s="170"/>
      <c r="Q214" s="170"/>
      <c r="R214" s="170"/>
      <c r="S214" s="170"/>
      <c r="T214" s="171"/>
      <c r="AT214" s="166" t="s">
        <v>182</v>
      </c>
      <c r="AU214" s="166" t="s">
        <v>84</v>
      </c>
      <c r="AV214" s="13" t="s">
        <v>79</v>
      </c>
      <c r="AW214" s="13" t="s">
        <v>28</v>
      </c>
      <c r="AX214" s="13" t="s">
        <v>72</v>
      </c>
      <c r="AY214" s="166" t="s">
        <v>166</v>
      </c>
    </row>
    <row r="215" spans="1:65" s="14" customFormat="1">
      <c r="B215" s="172"/>
      <c r="D215" s="165" t="s">
        <v>182</v>
      </c>
      <c r="E215" s="173" t="s">
        <v>1</v>
      </c>
      <c r="F215" s="174" t="s">
        <v>797</v>
      </c>
      <c r="H215" s="175">
        <v>69.88</v>
      </c>
      <c r="I215" s="176"/>
      <c r="L215" s="172"/>
      <c r="M215" s="177"/>
      <c r="N215" s="178"/>
      <c r="O215" s="178"/>
      <c r="P215" s="178"/>
      <c r="Q215" s="178"/>
      <c r="R215" s="178"/>
      <c r="S215" s="178"/>
      <c r="T215" s="179"/>
      <c r="AT215" s="173" t="s">
        <v>182</v>
      </c>
      <c r="AU215" s="173" t="s">
        <v>84</v>
      </c>
      <c r="AV215" s="14" t="s">
        <v>84</v>
      </c>
      <c r="AW215" s="14" t="s">
        <v>28</v>
      </c>
      <c r="AX215" s="14" t="s">
        <v>72</v>
      </c>
      <c r="AY215" s="173" t="s">
        <v>166</v>
      </c>
    </row>
    <row r="216" spans="1:65" s="14" customFormat="1">
      <c r="B216" s="172"/>
      <c r="D216" s="165" t="s">
        <v>182</v>
      </c>
      <c r="E216" s="173" t="s">
        <v>1</v>
      </c>
      <c r="F216" s="174" t="s">
        <v>898</v>
      </c>
      <c r="H216" s="175">
        <v>84.444999999999993</v>
      </c>
      <c r="I216" s="176"/>
      <c r="L216" s="172"/>
      <c r="M216" s="177"/>
      <c r="N216" s="178"/>
      <c r="O216" s="178"/>
      <c r="P216" s="178"/>
      <c r="Q216" s="178"/>
      <c r="R216" s="178"/>
      <c r="S216" s="178"/>
      <c r="T216" s="179"/>
      <c r="AT216" s="173" t="s">
        <v>182</v>
      </c>
      <c r="AU216" s="173" t="s">
        <v>84</v>
      </c>
      <c r="AV216" s="14" t="s">
        <v>84</v>
      </c>
      <c r="AW216" s="14" t="s">
        <v>28</v>
      </c>
      <c r="AX216" s="14" t="s">
        <v>72</v>
      </c>
      <c r="AY216" s="173" t="s">
        <v>166</v>
      </c>
    </row>
    <row r="217" spans="1:65" s="13" customFormat="1">
      <c r="B217" s="164"/>
      <c r="D217" s="165" t="s">
        <v>182</v>
      </c>
      <c r="E217" s="166" t="s">
        <v>1</v>
      </c>
      <c r="F217" s="167" t="s">
        <v>782</v>
      </c>
      <c r="H217" s="166" t="s">
        <v>1</v>
      </c>
      <c r="I217" s="168"/>
      <c r="L217" s="164"/>
      <c r="M217" s="169"/>
      <c r="N217" s="170"/>
      <c r="O217" s="170"/>
      <c r="P217" s="170"/>
      <c r="Q217" s="170"/>
      <c r="R217" s="170"/>
      <c r="S217" s="170"/>
      <c r="T217" s="171"/>
      <c r="AT217" s="166" t="s">
        <v>182</v>
      </c>
      <c r="AU217" s="166" t="s">
        <v>84</v>
      </c>
      <c r="AV217" s="13" t="s">
        <v>79</v>
      </c>
      <c r="AW217" s="13" t="s">
        <v>28</v>
      </c>
      <c r="AX217" s="13" t="s">
        <v>72</v>
      </c>
      <c r="AY217" s="166" t="s">
        <v>166</v>
      </c>
    </row>
    <row r="218" spans="1:65" s="14" customFormat="1">
      <c r="B218" s="172"/>
      <c r="D218" s="165" t="s">
        <v>182</v>
      </c>
      <c r="E218" s="173" t="s">
        <v>1</v>
      </c>
      <c r="F218" s="174" t="s">
        <v>899</v>
      </c>
      <c r="H218" s="175">
        <v>72.7</v>
      </c>
      <c r="I218" s="176"/>
      <c r="L218" s="172"/>
      <c r="M218" s="177"/>
      <c r="N218" s="178"/>
      <c r="O218" s="178"/>
      <c r="P218" s="178"/>
      <c r="Q218" s="178"/>
      <c r="R218" s="178"/>
      <c r="S218" s="178"/>
      <c r="T218" s="179"/>
      <c r="AT218" s="173" t="s">
        <v>182</v>
      </c>
      <c r="AU218" s="173" t="s">
        <v>84</v>
      </c>
      <c r="AV218" s="14" t="s">
        <v>84</v>
      </c>
      <c r="AW218" s="14" t="s">
        <v>28</v>
      </c>
      <c r="AX218" s="14" t="s">
        <v>72</v>
      </c>
      <c r="AY218" s="173" t="s">
        <v>166</v>
      </c>
    </row>
    <row r="219" spans="1:65" s="15" customFormat="1">
      <c r="B219" s="180"/>
      <c r="D219" s="165" t="s">
        <v>182</v>
      </c>
      <c r="E219" s="181" t="s">
        <v>1</v>
      </c>
      <c r="F219" s="182" t="s">
        <v>187</v>
      </c>
      <c r="H219" s="183">
        <v>227.02499999999998</v>
      </c>
      <c r="I219" s="184"/>
      <c r="L219" s="180"/>
      <c r="M219" s="185"/>
      <c r="N219" s="186"/>
      <c r="O219" s="186"/>
      <c r="P219" s="186"/>
      <c r="Q219" s="186"/>
      <c r="R219" s="186"/>
      <c r="S219" s="186"/>
      <c r="T219" s="187"/>
      <c r="AT219" s="181" t="s">
        <v>182</v>
      </c>
      <c r="AU219" s="181" t="s">
        <v>84</v>
      </c>
      <c r="AV219" s="15" t="s">
        <v>173</v>
      </c>
      <c r="AW219" s="15" t="s">
        <v>28</v>
      </c>
      <c r="AX219" s="15" t="s">
        <v>79</v>
      </c>
      <c r="AY219" s="181" t="s">
        <v>166</v>
      </c>
    </row>
    <row r="220" spans="1:65" s="2" customFormat="1" ht="21.75" customHeight="1">
      <c r="A220" s="32"/>
      <c r="B220" s="149"/>
      <c r="C220" s="150" t="s">
        <v>339</v>
      </c>
      <c r="D220" s="150" t="s">
        <v>169</v>
      </c>
      <c r="E220" s="151" t="s">
        <v>900</v>
      </c>
      <c r="F220" s="152" t="s">
        <v>901</v>
      </c>
      <c r="G220" s="153" t="s">
        <v>172</v>
      </c>
      <c r="H220" s="154">
        <v>179</v>
      </c>
      <c r="I220" s="155"/>
      <c r="J220" s="156">
        <f>ROUND(I220*H220,2)</f>
        <v>0</v>
      </c>
      <c r="K220" s="157"/>
      <c r="L220" s="33"/>
      <c r="M220" s="158" t="s">
        <v>1</v>
      </c>
      <c r="N220" s="159" t="s">
        <v>38</v>
      </c>
      <c r="O220" s="58"/>
      <c r="P220" s="160">
        <f>O220*H220</f>
        <v>0</v>
      </c>
      <c r="Q220" s="160">
        <v>1.56E-4</v>
      </c>
      <c r="R220" s="160">
        <f>Q220*H220</f>
        <v>2.7924000000000001E-2</v>
      </c>
      <c r="S220" s="160">
        <v>0</v>
      </c>
      <c r="T220" s="161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62" t="s">
        <v>253</v>
      </c>
      <c r="AT220" s="162" t="s">
        <v>169</v>
      </c>
      <c r="AU220" s="162" t="s">
        <v>84</v>
      </c>
      <c r="AY220" s="17" t="s">
        <v>166</v>
      </c>
      <c r="BE220" s="163">
        <f>IF(N220="základná",J220,0)</f>
        <v>0</v>
      </c>
      <c r="BF220" s="163">
        <f>IF(N220="znížená",J220,0)</f>
        <v>0</v>
      </c>
      <c r="BG220" s="163">
        <f>IF(N220="zákl. prenesená",J220,0)</f>
        <v>0</v>
      </c>
      <c r="BH220" s="163">
        <f>IF(N220="zníž. prenesená",J220,0)</f>
        <v>0</v>
      </c>
      <c r="BI220" s="163">
        <f>IF(N220="nulová",J220,0)</f>
        <v>0</v>
      </c>
      <c r="BJ220" s="17" t="s">
        <v>84</v>
      </c>
      <c r="BK220" s="163">
        <f>ROUND(I220*H220,2)</f>
        <v>0</v>
      </c>
      <c r="BL220" s="17" t="s">
        <v>253</v>
      </c>
      <c r="BM220" s="162" t="s">
        <v>902</v>
      </c>
    </row>
    <row r="221" spans="1:65" s="2" customFormat="1" ht="33" customHeight="1">
      <c r="A221" s="32"/>
      <c r="B221" s="149"/>
      <c r="C221" s="150" t="s">
        <v>345</v>
      </c>
      <c r="D221" s="150" t="s">
        <v>169</v>
      </c>
      <c r="E221" s="151" t="s">
        <v>903</v>
      </c>
      <c r="F221" s="152" t="s">
        <v>904</v>
      </c>
      <c r="G221" s="153" t="s">
        <v>172</v>
      </c>
      <c r="H221" s="154">
        <v>227.02500000000001</v>
      </c>
      <c r="I221" s="155"/>
      <c r="J221" s="156">
        <f>ROUND(I221*H221,2)</f>
        <v>0</v>
      </c>
      <c r="K221" s="157"/>
      <c r="L221" s="33"/>
      <c r="M221" s="202" t="s">
        <v>1</v>
      </c>
      <c r="N221" s="203" t="s">
        <v>38</v>
      </c>
      <c r="O221" s="204"/>
      <c r="P221" s="205">
        <f>O221*H221</f>
        <v>0</v>
      </c>
      <c r="Q221" s="205">
        <v>3.168E-4</v>
      </c>
      <c r="R221" s="205">
        <f>Q221*H221</f>
        <v>7.1921520000000003E-2</v>
      </c>
      <c r="S221" s="205">
        <v>0</v>
      </c>
      <c r="T221" s="206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62" t="s">
        <v>253</v>
      </c>
      <c r="AT221" s="162" t="s">
        <v>169</v>
      </c>
      <c r="AU221" s="162" t="s">
        <v>84</v>
      </c>
      <c r="AY221" s="17" t="s">
        <v>166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7" t="s">
        <v>84</v>
      </c>
      <c r="BK221" s="163">
        <f>ROUND(I221*H221,2)</f>
        <v>0</v>
      </c>
      <c r="BL221" s="17" t="s">
        <v>253</v>
      </c>
      <c r="BM221" s="162" t="s">
        <v>905</v>
      </c>
    </row>
    <row r="222" spans="1:65" s="2" customFormat="1" ht="6.95" customHeight="1">
      <c r="A222" s="32"/>
      <c r="B222" s="47"/>
      <c r="C222" s="48"/>
      <c r="D222" s="48"/>
      <c r="E222" s="48"/>
      <c r="F222" s="48"/>
      <c r="G222" s="48"/>
      <c r="H222" s="48"/>
      <c r="I222" s="48"/>
      <c r="J222" s="48"/>
      <c r="K222" s="48"/>
      <c r="L222" s="33"/>
      <c r="M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</row>
  </sheetData>
  <autoFilter ref="C132:K221" xr:uid="{00000000-0009-0000-0000-000006000000}"/>
  <mergeCells count="15">
    <mergeCell ref="E119:H119"/>
    <mergeCell ref="E123:H123"/>
    <mergeCell ref="E121:H121"/>
    <mergeCell ref="E125:H125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246"/>
  <sheetViews>
    <sheetView showGridLines="0" workbookViewId="0">
      <selection activeCell="F132" sqref="F13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108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ht="12.75" hidden="1">
      <c r="B8" s="20"/>
      <c r="D8" s="27" t="s">
        <v>131</v>
      </c>
      <c r="L8" s="20"/>
    </row>
    <row r="9" spans="1:46" s="1" customFormat="1" ht="16.5" hidden="1" customHeight="1">
      <c r="B9" s="20"/>
      <c r="E9" s="299" t="s">
        <v>132</v>
      </c>
      <c r="F9" s="269"/>
      <c r="G9" s="269"/>
      <c r="H9" s="269"/>
      <c r="L9" s="20"/>
    </row>
    <row r="10" spans="1:46" s="1" customFormat="1" ht="12" hidden="1" customHeight="1">
      <c r="B10" s="20"/>
      <c r="D10" s="27" t="s">
        <v>133</v>
      </c>
      <c r="L10" s="20"/>
    </row>
    <row r="11" spans="1:46" s="2" customFormat="1" ht="16.5" hidden="1" customHeight="1">
      <c r="A11" s="32"/>
      <c r="B11" s="33"/>
      <c r="C11" s="32"/>
      <c r="D11" s="32"/>
      <c r="E11" s="301" t="s">
        <v>134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135</v>
      </c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6.5" hidden="1" customHeight="1">
      <c r="A13" s="32"/>
      <c r="B13" s="33"/>
      <c r="C13" s="32"/>
      <c r="D13" s="32"/>
      <c r="E13" s="295" t="s">
        <v>906</v>
      </c>
      <c r="F13" s="302"/>
      <c r="G13" s="302"/>
      <c r="H13" s="30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idden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hidden="1" customHeight="1">
      <c r="A15" s="32"/>
      <c r="B15" s="33"/>
      <c r="C15" s="32"/>
      <c r="D15" s="27" t="s">
        <v>16</v>
      </c>
      <c r="E15" s="32"/>
      <c r="F15" s="25" t="s">
        <v>1</v>
      </c>
      <c r="G15" s="32"/>
      <c r="H15" s="32"/>
      <c r="I15" s="27" t="s">
        <v>17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18</v>
      </c>
      <c r="E16" s="32"/>
      <c r="F16" s="25" t="s">
        <v>19</v>
      </c>
      <c r="G16" s="32"/>
      <c r="H16" s="32"/>
      <c r="I16" s="27" t="s">
        <v>20</v>
      </c>
      <c r="J16" s="55">
        <f>'Rekapitulácia stavby'!AN8</f>
        <v>0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0.9" hidden="1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hidden="1" customHeight="1">
      <c r="A18" s="32"/>
      <c r="B18" s="33"/>
      <c r="C18" s="32"/>
      <c r="D18" s="27" t="s">
        <v>21</v>
      </c>
      <c r="E18" s="32"/>
      <c r="F18" s="32"/>
      <c r="G18" s="32"/>
      <c r="H18" s="32"/>
      <c r="I18" s="27" t="s">
        <v>22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hidden="1" customHeight="1">
      <c r="A19" s="32"/>
      <c r="B19" s="33"/>
      <c r="C19" s="32"/>
      <c r="D19" s="32"/>
      <c r="E19" s="25" t="s">
        <v>23</v>
      </c>
      <c r="F19" s="32"/>
      <c r="G19" s="32"/>
      <c r="H19" s="32"/>
      <c r="I19" s="27" t="s">
        <v>24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hidden="1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hidden="1" customHeight="1">
      <c r="A21" s="32"/>
      <c r="B21" s="33"/>
      <c r="C21" s="32"/>
      <c r="D21" s="27" t="s">
        <v>25</v>
      </c>
      <c r="E21" s="32"/>
      <c r="F21" s="32"/>
      <c r="G21" s="32"/>
      <c r="H21" s="32"/>
      <c r="I21" s="27" t="s">
        <v>22</v>
      </c>
      <c r="J21" s="28">
        <f>'Rekapitulácia stavby'!AN13</f>
        <v>0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hidden="1" customHeight="1">
      <c r="A22" s="32"/>
      <c r="B22" s="33"/>
      <c r="C22" s="32"/>
      <c r="D22" s="32"/>
      <c r="E22" s="303">
        <f>'Rekapitulácia stavby'!E14</f>
        <v>0</v>
      </c>
      <c r="F22" s="282"/>
      <c r="G22" s="282"/>
      <c r="H22" s="282"/>
      <c r="I22" s="27" t="s">
        <v>24</v>
      </c>
      <c r="J22" s="28">
        <f>'Rekapitulácia stavby'!AN14</f>
        <v>0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hidden="1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hidden="1" customHeight="1">
      <c r="A24" s="32"/>
      <c r="B24" s="33"/>
      <c r="C24" s="32"/>
      <c r="D24" s="27" t="s">
        <v>26</v>
      </c>
      <c r="E24" s="32"/>
      <c r="F24" s="32"/>
      <c r="G24" s="32"/>
      <c r="H24" s="32"/>
      <c r="I24" s="27" t="s">
        <v>22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8" hidden="1" customHeight="1">
      <c r="A25" s="32"/>
      <c r="B25" s="33"/>
      <c r="C25" s="32"/>
      <c r="D25" s="32"/>
      <c r="E25" s="25" t="s">
        <v>27</v>
      </c>
      <c r="F25" s="32"/>
      <c r="G25" s="32"/>
      <c r="H25" s="32"/>
      <c r="I25" s="27" t="s">
        <v>24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6.95" hidden="1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12" hidden="1" customHeight="1">
      <c r="A27" s="32"/>
      <c r="B27" s="33"/>
      <c r="C27" s="32"/>
      <c r="D27" s="27" t="s">
        <v>29</v>
      </c>
      <c r="E27" s="32"/>
      <c r="F27" s="32"/>
      <c r="G27" s="32"/>
      <c r="H27" s="32"/>
      <c r="I27" s="27" t="s">
        <v>22</v>
      </c>
      <c r="J27" s="25" t="str">
        <f>IF('Rekapitulácia stavby'!AN19="","",'Rekapitulácia stavby'!AN19)</f>
        <v/>
      </c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8" hidden="1" customHeight="1">
      <c r="A28" s="32"/>
      <c r="B28" s="33"/>
      <c r="C28" s="32"/>
      <c r="D28" s="32"/>
      <c r="E28" s="25" t="str">
        <f>IF('Rekapitulácia stavby'!E20="","",'Rekapitulácia stavby'!E20)</f>
        <v xml:space="preserve"> </v>
      </c>
      <c r="F28" s="32"/>
      <c r="G28" s="32"/>
      <c r="H28" s="32"/>
      <c r="I28" s="27" t="s">
        <v>24</v>
      </c>
      <c r="J28" s="25" t="str">
        <f>IF('Rekapitulácia stavby'!AN20="","",'Rekapitulácia stavby'!AN20)</f>
        <v/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" hidden="1" customHeight="1">
      <c r="A30" s="32"/>
      <c r="B30" s="33"/>
      <c r="C30" s="32"/>
      <c r="D30" s="27" t="s">
        <v>31</v>
      </c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8" customFormat="1" ht="16.5" hidden="1" customHeight="1">
      <c r="A31" s="100"/>
      <c r="B31" s="101"/>
      <c r="C31" s="100"/>
      <c r="D31" s="100"/>
      <c r="E31" s="286" t="s">
        <v>1</v>
      </c>
      <c r="F31" s="286"/>
      <c r="G31" s="286"/>
      <c r="H31" s="286"/>
      <c r="I31" s="100"/>
      <c r="J31" s="100"/>
      <c r="K31" s="100"/>
      <c r="L31" s="102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</row>
    <row r="32" spans="1:31" s="2" customFormat="1" ht="6.95" hidden="1" customHeight="1">
      <c r="A32" s="32"/>
      <c r="B32" s="33"/>
      <c r="C32" s="32"/>
      <c r="D32" s="32"/>
      <c r="E32" s="32"/>
      <c r="F32" s="32"/>
      <c r="G32" s="32"/>
      <c r="H32" s="32"/>
      <c r="I32" s="32"/>
      <c r="J32" s="32"/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25.35" hidden="1" customHeight="1">
      <c r="A34" s="32"/>
      <c r="B34" s="33"/>
      <c r="C34" s="32"/>
      <c r="D34" s="103" t="s">
        <v>32</v>
      </c>
      <c r="E34" s="32"/>
      <c r="F34" s="32"/>
      <c r="G34" s="32"/>
      <c r="H34" s="32"/>
      <c r="I34" s="32"/>
      <c r="J34" s="71">
        <f>ROUND(J135,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6.95" hidden="1" customHeight="1">
      <c r="A35" s="32"/>
      <c r="B35" s="33"/>
      <c r="C35" s="32"/>
      <c r="D35" s="66"/>
      <c r="E35" s="66"/>
      <c r="F35" s="66"/>
      <c r="G35" s="66"/>
      <c r="H35" s="66"/>
      <c r="I35" s="66"/>
      <c r="J35" s="66"/>
      <c r="K35" s="66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2"/>
      <c r="F36" s="36" t="s">
        <v>34</v>
      </c>
      <c r="G36" s="32"/>
      <c r="H36" s="32"/>
      <c r="I36" s="36" t="s">
        <v>33</v>
      </c>
      <c r="J36" s="36" t="s">
        <v>35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99" t="s">
        <v>36</v>
      </c>
      <c r="E37" s="27" t="s">
        <v>37</v>
      </c>
      <c r="F37" s="104">
        <f>ROUND((SUM(BE135:BE245)),  2)</f>
        <v>0</v>
      </c>
      <c r="G37" s="32"/>
      <c r="H37" s="32"/>
      <c r="I37" s="105">
        <v>0.2</v>
      </c>
      <c r="J37" s="104">
        <f>ROUND(((SUM(BE135:BE245))*I37),  2)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38</v>
      </c>
      <c r="F38" s="104">
        <f>ROUND((SUM(BF135:BF245)),  2)</f>
        <v>0</v>
      </c>
      <c r="G38" s="32"/>
      <c r="H38" s="32"/>
      <c r="I38" s="105">
        <v>0.2</v>
      </c>
      <c r="J38" s="104">
        <f>ROUND(((SUM(BF135:BF245))*I38),  2)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39</v>
      </c>
      <c r="F39" s="104">
        <f>ROUND((SUM(BG135:BG245)),  2)</f>
        <v>0</v>
      </c>
      <c r="G39" s="32"/>
      <c r="H39" s="32"/>
      <c r="I39" s="105">
        <v>0.2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27" t="s">
        <v>40</v>
      </c>
      <c r="F40" s="104">
        <f>ROUND((SUM(BH135:BH245)),  2)</f>
        <v>0</v>
      </c>
      <c r="G40" s="32"/>
      <c r="H40" s="32"/>
      <c r="I40" s="105">
        <v>0.2</v>
      </c>
      <c r="J40" s="104">
        <f>0</f>
        <v>0</v>
      </c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14.45" hidden="1" customHeight="1">
      <c r="A41" s="32"/>
      <c r="B41" s="33"/>
      <c r="C41" s="32"/>
      <c r="D41" s="32"/>
      <c r="E41" s="27" t="s">
        <v>41</v>
      </c>
      <c r="F41" s="104">
        <f>ROUND((SUM(BI135:BI245)),  2)</f>
        <v>0</v>
      </c>
      <c r="G41" s="32"/>
      <c r="H41" s="32"/>
      <c r="I41" s="105">
        <v>0</v>
      </c>
      <c r="J41" s="104">
        <f>0</f>
        <v>0</v>
      </c>
      <c r="K41" s="3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6.9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5.35" hidden="1" customHeight="1">
      <c r="A43" s="32"/>
      <c r="B43" s="33"/>
      <c r="C43" s="106"/>
      <c r="D43" s="107" t="s">
        <v>42</v>
      </c>
      <c r="E43" s="60"/>
      <c r="F43" s="60"/>
      <c r="G43" s="108" t="s">
        <v>43</v>
      </c>
      <c r="H43" s="109" t="s">
        <v>44</v>
      </c>
      <c r="I43" s="60"/>
      <c r="J43" s="110">
        <f>SUM(J34:J41)</f>
        <v>0</v>
      </c>
      <c r="K43" s="111"/>
      <c r="L43" s="4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14.45" hidden="1" customHeight="1">
      <c r="A44" s="32"/>
      <c r="B44" s="33"/>
      <c r="C44" s="32"/>
      <c r="D44" s="32"/>
      <c r="E44" s="32"/>
      <c r="F44" s="32"/>
      <c r="G44" s="32"/>
      <c r="H44" s="32"/>
      <c r="I44" s="32"/>
      <c r="J44" s="32"/>
      <c r="K44" s="32"/>
      <c r="L44" s="4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1" customFormat="1" ht="16.5" hidden="1" customHeight="1">
      <c r="B87" s="20"/>
      <c r="E87" s="299" t="s">
        <v>132</v>
      </c>
      <c r="F87" s="269"/>
      <c r="G87" s="269"/>
      <c r="H87" s="269"/>
      <c r="L87" s="20"/>
    </row>
    <row r="88" spans="1:31" s="1" customFormat="1" ht="12" hidden="1" customHeight="1">
      <c r="B88" s="20"/>
      <c r="C88" s="27" t="s">
        <v>133</v>
      </c>
      <c r="L88" s="20"/>
    </row>
    <row r="89" spans="1:31" s="2" customFormat="1" ht="16.5" hidden="1" customHeight="1">
      <c r="A89" s="32"/>
      <c r="B89" s="33"/>
      <c r="C89" s="32"/>
      <c r="D89" s="32"/>
      <c r="E89" s="301" t="s">
        <v>134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12" hidden="1" customHeight="1">
      <c r="A90" s="32"/>
      <c r="B90" s="33"/>
      <c r="C90" s="27" t="s">
        <v>135</v>
      </c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6.5" hidden="1" customHeight="1">
      <c r="A91" s="32"/>
      <c r="B91" s="33"/>
      <c r="C91" s="32"/>
      <c r="D91" s="32"/>
      <c r="E91" s="295" t="str">
        <f>E13</f>
        <v>07 - Ostatné</v>
      </c>
      <c r="F91" s="302"/>
      <c r="G91" s="302"/>
      <c r="H91" s="30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2" hidden="1" customHeight="1">
      <c r="A93" s="32"/>
      <c r="B93" s="33"/>
      <c r="C93" s="27" t="s">
        <v>18</v>
      </c>
      <c r="D93" s="32"/>
      <c r="E93" s="32"/>
      <c r="F93" s="25" t="str">
        <f>F16</f>
        <v>Košice, Sídlisko KVP</v>
      </c>
      <c r="G93" s="32"/>
      <c r="H93" s="32"/>
      <c r="I93" s="27" t="s">
        <v>20</v>
      </c>
      <c r="J93" s="55">
        <f>IF(J16="","",J16)</f>
        <v>0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6.95" hidden="1" customHeight="1">
      <c r="A94" s="32"/>
      <c r="B94" s="33"/>
      <c r="C94" s="32"/>
      <c r="D94" s="32"/>
      <c r="E94" s="32"/>
      <c r="F94" s="32"/>
      <c r="G94" s="32"/>
      <c r="H94" s="32"/>
      <c r="I94" s="32"/>
      <c r="J94" s="32"/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25.7" hidden="1" customHeight="1">
      <c r="A95" s="32"/>
      <c r="B95" s="33"/>
      <c r="C95" s="27" t="s">
        <v>21</v>
      </c>
      <c r="D95" s="32"/>
      <c r="E95" s="32"/>
      <c r="F95" s="25" t="str">
        <f>E19</f>
        <v>Mestská časť Košice - Sídlisko KVP</v>
      </c>
      <c r="G95" s="32"/>
      <c r="H95" s="32"/>
      <c r="I95" s="27" t="s">
        <v>26</v>
      </c>
      <c r="J95" s="30" t="str">
        <f>E25</f>
        <v>ARZ architektonické štúdio</v>
      </c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15.2" hidden="1" customHeight="1">
      <c r="A96" s="32"/>
      <c r="B96" s="33"/>
      <c r="C96" s="27" t="s">
        <v>25</v>
      </c>
      <c r="D96" s="32"/>
      <c r="E96" s="32"/>
      <c r="F96" s="25">
        <f>IF(E22="","",E22)</f>
        <v>0</v>
      </c>
      <c r="G96" s="32"/>
      <c r="H96" s="32"/>
      <c r="I96" s="27" t="s">
        <v>29</v>
      </c>
      <c r="J96" s="30" t="str">
        <f>E28</f>
        <v xml:space="preserve"> 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9.25" hidden="1" customHeight="1">
      <c r="A98" s="32"/>
      <c r="B98" s="33"/>
      <c r="C98" s="114" t="s">
        <v>138</v>
      </c>
      <c r="D98" s="106"/>
      <c r="E98" s="106"/>
      <c r="F98" s="106"/>
      <c r="G98" s="106"/>
      <c r="H98" s="106"/>
      <c r="I98" s="106"/>
      <c r="J98" s="115" t="s">
        <v>139</v>
      </c>
      <c r="K98" s="106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47" s="2" customFormat="1" ht="10.35" hidden="1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47" s="2" customFormat="1" ht="22.9" hidden="1" customHeight="1">
      <c r="A100" s="32"/>
      <c r="B100" s="33"/>
      <c r="C100" s="116" t="s">
        <v>140</v>
      </c>
      <c r="D100" s="32"/>
      <c r="E100" s="32"/>
      <c r="F100" s="32"/>
      <c r="G100" s="32"/>
      <c r="H100" s="32"/>
      <c r="I100" s="32"/>
      <c r="J100" s="71">
        <f>J135</f>
        <v>0</v>
      </c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U100" s="17" t="s">
        <v>141</v>
      </c>
    </row>
    <row r="101" spans="1:47" s="9" customFormat="1" ht="24.95" hidden="1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J136</f>
        <v>0</v>
      </c>
      <c r="L101" s="117"/>
    </row>
    <row r="102" spans="1:47" s="10" customFormat="1" ht="19.899999999999999" hidden="1" customHeight="1">
      <c r="B102" s="121"/>
      <c r="D102" s="122" t="s">
        <v>907</v>
      </c>
      <c r="E102" s="123"/>
      <c r="F102" s="123"/>
      <c r="G102" s="123"/>
      <c r="H102" s="123"/>
      <c r="I102" s="123"/>
      <c r="J102" s="124">
        <f>J137</f>
        <v>0</v>
      </c>
      <c r="L102" s="121"/>
    </row>
    <row r="103" spans="1:47" s="10" customFormat="1" ht="19.899999999999999" hidden="1" customHeight="1">
      <c r="B103" s="121"/>
      <c r="D103" s="122" t="s">
        <v>580</v>
      </c>
      <c r="E103" s="123"/>
      <c r="F103" s="123"/>
      <c r="G103" s="123"/>
      <c r="H103" s="123"/>
      <c r="I103" s="123"/>
      <c r="J103" s="124">
        <f>J145</f>
        <v>0</v>
      </c>
      <c r="L103" s="121"/>
    </row>
    <row r="104" spans="1:47" s="10" customFormat="1" ht="19.899999999999999" hidden="1" customHeight="1">
      <c r="B104" s="121"/>
      <c r="D104" s="122" t="s">
        <v>513</v>
      </c>
      <c r="E104" s="123"/>
      <c r="F104" s="123"/>
      <c r="G104" s="123"/>
      <c r="H104" s="123"/>
      <c r="I104" s="123"/>
      <c r="J104" s="124">
        <f>J153</f>
        <v>0</v>
      </c>
      <c r="L104" s="121"/>
    </row>
    <row r="105" spans="1:47" s="10" customFormat="1" ht="19.899999999999999" hidden="1" customHeight="1">
      <c r="B105" s="121"/>
      <c r="D105" s="122" t="s">
        <v>143</v>
      </c>
      <c r="E105" s="123"/>
      <c r="F105" s="123"/>
      <c r="G105" s="123"/>
      <c r="H105" s="123"/>
      <c r="I105" s="123"/>
      <c r="J105" s="124">
        <f>J160</f>
        <v>0</v>
      </c>
      <c r="L105" s="121"/>
    </row>
    <row r="106" spans="1:47" s="10" customFormat="1" ht="19.899999999999999" hidden="1" customHeight="1">
      <c r="B106" s="121"/>
      <c r="D106" s="122" t="s">
        <v>144</v>
      </c>
      <c r="E106" s="123"/>
      <c r="F106" s="123"/>
      <c r="G106" s="123"/>
      <c r="H106" s="123"/>
      <c r="I106" s="123"/>
      <c r="J106" s="124">
        <f>J162</f>
        <v>0</v>
      </c>
      <c r="L106" s="121"/>
    </row>
    <row r="107" spans="1:47" s="9" customFormat="1" ht="24.95" hidden="1" customHeight="1">
      <c r="B107" s="117"/>
      <c r="D107" s="118" t="s">
        <v>145</v>
      </c>
      <c r="E107" s="119"/>
      <c r="F107" s="119"/>
      <c r="G107" s="119"/>
      <c r="H107" s="119"/>
      <c r="I107" s="119"/>
      <c r="J107" s="120">
        <f>J164</f>
        <v>0</v>
      </c>
      <c r="L107" s="117"/>
    </row>
    <row r="108" spans="1:47" s="10" customFormat="1" ht="19.899999999999999" hidden="1" customHeight="1">
      <c r="B108" s="121"/>
      <c r="D108" s="122" t="s">
        <v>148</v>
      </c>
      <c r="E108" s="123"/>
      <c r="F108" s="123"/>
      <c r="G108" s="123"/>
      <c r="H108" s="123"/>
      <c r="I108" s="123"/>
      <c r="J108" s="124">
        <f>J165</f>
        <v>0</v>
      </c>
      <c r="L108" s="121"/>
    </row>
    <row r="109" spans="1:47" s="10" customFormat="1" ht="19.899999999999999" hidden="1" customHeight="1">
      <c r="B109" s="121"/>
      <c r="D109" s="122" t="s">
        <v>150</v>
      </c>
      <c r="E109" s="123"/>
      <c r="F109" s="123"/>
      <c r="G109" s="123"/>
      <c r="H109" s="123"/>
      <c r="I109" s="123"/>
      <c r="J109" s="124">
        <f>J173</f>
        <v>0</v>
      </c>
      <c r="L109" s="121"/>
    </row>
    <row r="110" spans="1:47" s="10" customFormat="1" ht="19.899999999999999" hidden="1" customHeight="1">
      <c r="B110" s="121"/>
      <c r="D110" s="122" t="s">
        <v>382</v>
      </c>
      <c r="E110" s="123"/>
      <c r="F110" s="123"/>
      <c r="G110" s="123"/>
      <c r="H110" s="123"/>
      <c r="I110" s="123"/>
      <c r="J110" s="124">
        <f>J236</f>
        <v>0</v>
      </c>
      <c r="L110" s="121"/>
    </row>
    <row r="111" spans="1:47" s="9" customFormat="1" ht="24.95" hidden="1" customHeight="1">
      <c r="B111" s="117"/>
      <c r="D111" s="118" t="s">
        <v>908</v>
      </c>
      <c r="E111" s="119"/>
      <c r="F111" s="119"/>
      <c r="G111" s="119"/>
      <c r="H111" s="119"/>
      <c r="I111" s="119"/>
      <c r="J111" s="120">
        <f>J241</f>
        <v>0</v>
      </c>
      <c r="L111" s="117"/>
    </row>
    <row r="112" spans="1:47" s="2" customFormat="1" ht="21.75" hidden="1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s="2" customFormat="1" ht="6.95" hidden="1" customHeight="1">
      <c r="A113" s="32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hidden="1"/>
    <row r="115" spans="1:31" hidden="1"/>
    <row r="116" spans="1:31" hidden="1"/>
    <row r="117" spans="1:31" s="2" customFormat="1" ht="6.95" customHeight="1">
      <c r="A117" s="32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24.95" customHeight="1">
      <c r="A118" s="32"/>
      <c r="B118" s="33"/>
      <c r="C118" s="21" t="s">
        <v>152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6.95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14</v>
      </c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99" t="str">
        <f>E7</f>
        <v>Džemo  - Komunitná kaviareň</v>
      </c>
      <c r="F121" s="300"/>
      <c r="G121" s="300"/>
      <c r="H121" s="300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1" customFormat="1" ht="12" customHeight="1">
      <c r="B122" s="20"/>
      <c r="C122" s="27" t="s">
        <v>131</v>
      </c>
      <c r="L122" s="20"/>
    </row>
    <row r="123" spans="1:31" s="1" customFormat="1" ht="16.5" customHeight="1">
      <c r="B123" s="20"/>
      <c r="E123" s="299" t="s">
        <v>132</v>
      </c>
      <c r="F123" s="269"/>
      <c r="G123" s="269"/>
      <c r="H123" s="269"/>
      <c r="L123" s="20"/>
    </row>
    <row r="124" spans="1:31" s="1" customFormat="1" ht="12" customHeight="1">
      <c r="B124" s="20"/>
      <c r="C124" s="27" t="s">
        <v>133</v>
      </c>
      <c r="L124" s="20"/>
    </row>
    <row r="125" spans="1:31" s="2" customFormat="1" ht="16.5" customHeight="1">
      <c r="A125" s="32"/>
      <c r="B125" s="33"/>
      <c r="C125" s="32"/>
      <c r="D125" s="32"/>
      <c r="E125" s="301" t="s">
        <v>134</v>
      </c>
      <c r="F125" s="302"/>
      <c r="G125" s="302"/>
      <c r="H125" s="30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135</v>
      </c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6.5" customHeight="1">
      <c r="A127" s="32"/>
      <c r="B127" s="33"/>
      <c r="C127" s="32"/>
      <c r="D127" s="32"/>
      <c r="E127" s="295" t="str">
        <f>E13</f>
        <v>07 - Ostatné</v>
      </c>
      <c r="F127" s="302"/>
      <c r="G127" s="302"/>
      <c r="H127" s="30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6.9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2" customHeight="1">
      <c r="A129" s="32"/>
      <c r="B129" s="33"/>
      <c r="C129" s="27" t="s">
        <v>18</v>
      </c>
      <c r="D129" s="32"/>
      <c r="E129" s="32"/>
      <c r="F129" s="25" t="str">
        <f>F16</f>
        <v>Košice, Sídlisko KVP</v>
      </c>
      <c r="G129" s="32"/>
      <c r="H129" s="32"/>
      <c r="I129" s="27" t="s">
        <v>20</v>
      </c>
      <c r="J129" s="55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6.9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25.7" customHeight="1">
      <c r="A131" s="32"/>
      <c r="B131" s="33"/>
      <c r="C131" s="27" t="s">
        <v>21</v>
      </c>
      <c r="D131" s="32"/>
      <c r="E131" s="32"/>
      <c r="F131" s="25" t="str">
        <f>E19</f>
        <v>Mestská časť Košice - Sídlisko KVP</v>
      </c>
      <c r="G131" s="32"/>
      <c r="H131" s="32"/>
      <c r="I131" s="27" t="s">
        <v>26</v>
      </c>
      <c r="J131" s="30" t="str">
        <f>E25</f>
        <v>ARZ architektonické štúdio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5.2" customHeight="1">
      <c r="A132" s="32"/>
      <c r="B132" s="33"/>
      <c r="C132" s="27" t="s">
        <v>25</v>
      </c>
      <c r="D132" s="32"/>
      <c r="E132" s="32"/>
      <c r="F132" s="25"/>
      <c r="G132" s="32"/>
      <c r="H132" s="32"/>
      <c r="I132" s="27" t="s">
        <v>29</v>
      </c>
      <c r="J132" s="30" t="str">
        <f>E28</f>
        <v xml:space="preserve"> </v>
      </c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0.35" customHeight="1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11" customFormat="1" ht="29.25" customHeight="1">
      <c r="A134" s="125"/>
      <c r="B134" s="126"/>
      <c r="C134" s="127" t="s">
        <v>153</v>
      </c>
      <c r="D134" s="128" t="s">
        <v>57</v>
      </c>
      <c r="E134" s="128" t="s">
        <v>53</v>
      </c>
      <c r="F134" s="128" t="s">
        <v>54</v>
      </c>
      <c r="G134" s="128" t="s">
        <v>154</v>
      </c>
      <c r="H134" s="128" t="s">
        <v>155</v>
      </c>
      <c r="I134" s="128" t="s">
        <v>156</v>
      </c>
      <c r="J134" s="129" t="s">
        <v>139</v>
      </c>
      <c r="K134" s="130" t="s">
        <v>157</v>
      </c>
      <c r="L134" s="131"/>
      <c r="M134" s="62" t="s">
        <v>1</v>
      </c>
      <c r="N134" s="63" t="s">
        <v>36</v>
      </c>
      <c r="O134" s="63" t="s">
        <v>158</v>
      </c>
      <c r="P134" s="63" t="s">
        <v>159</v>
      </c>
      <c r="Q134" s="63" t="s">
        <v>160</v>
      </c>
      <c r="R134" s="63" t="s">
        <v>161</v>
      </c>
      <c r="S134" s="63" t="s">
        <v>162</v>
      </c>
      <c r="T134" s="64" t="s">
        <v>163</v>
      </c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</row>
    <row r="135" spans="1:65" s="2" customFormat="1" ht="22.9" customHeight="1">
      <c r="A135" s="32"/>
      <c r="B135" s="33"/>
      <c r="C135" s="69" t="s">
        <v>140</v>
      </c>
      <c r="D135" s="32"/>
      <c r="E135" s="32"/>
      <c r="F135" s="32"/>
      <c r="G135" s="32"/>
      <c r="H135" s="32"/>
      <c r="I135" s="32"/>
      <c r="J135" s="132">
        <f>BK135</f>
        <v>0</v>
      </c>
      <c r="K135" s="32"/>
      <c r="L135" s="33"/>
      <c r="M135" s="65"/>
      <c r="N135" s="56"/>
      <c r="O135" s="66"/>
      <c r="P135" s="133">
        <f>P136+P164+P241</f>
        <v>0</v>
      </c>
      <c r="Q135" s="66"/>
      <c r="R135" s="133">
        <f>R136+R164+R241</f>
        <v>4.5878567099999996</v>
      </c>
      <c r="S135" s="66"/>
      <c r="T135" s="134">
        <f>T136+T164+T241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7" t="s">
        <v>71</v>
      </c>
      <c r="AU135" s="17" t="s">
        <v>141</v>
      </c>
      <c r="BK135" s="135">
        <f>BK136+BK164+BK241</f>
        <v>0</v>
      </c>
    </row>
    <row r="136" spans="1:65" s="12" customFormat="1" ht="25.9" customHeight="1">
      <c r="B136" s="136"/>
      <c r="D136" s="137" t="s">
        <v>71</v>
      </c>
      <c r="E136" s="138" t="s">
        <v>164</v>
      </c>
      <c r="F136" s="138" t="s">
        <v>165</v>
      </c>
      <c r="I136" s="139"/>
      <c r="J136" s="140">
        <f>BK136</f>
        <v>0</v>
      </c>
      <c r="L136" s="136"/>
      <c r="M136" s="141"/>
      <c r="N136" s="142"/>
      <c r="O136" s="142"/>
      <c r="P136" s="143">
        <f>P137+P145+P153+P160+P162</f>
        <v>0</v>
      </c>
      <c r="Q136" s="142"/>
      <c r="R136" s="143">
        <f>R137+R145+R153+R160+R162</f>
        <v>4.3395500900000004</v>
      </c>
      <c r="S136" s="142"/>
      <c r="T136" s="144">
        <f>T137+T145+T153+T160+T162</f>
        <v>0</v>
      </c>
      <c r="AR136" s="137" t="s">
        <v>79</v>
      </c>
      <c r="AT136" s="145" t="s">
        <v>71</v>
      </c>
      <c r="AU136" s="145" t="s">
        <v>72</v>
      </c>
      <c r="AY136" s="137" t="s">
        <v>166</v>
      </c>
      <c r="BK136" s="146">
        <f>BK137+BK145+BK153+BK160+BK162</f>
        <v>0</v>
      </c>
    </row>
    <row r="137" spans="1:65" s="12" customFormat="1" ht="22.9" customHeight="1">
      <c r="B137" s="136"/>
      <c r="D137" s="137" t="s">
        <v>71</v>
      </c>
      <c r="E137" s="147" t="s">
        <v>84</v>
      </c>
      <c r="F137" s="147" t="s">
        <v>909</v>
      </c>
      <c r="I137" s="139"/>
      <c r="J137" s="148">
        <f>BK137</f>
        <v>0</v>
      </c>
      <c r="L137" s="136"/>
      <c r="M137" s="141"/>
      <c r="N137" s="142"/>
      <c r="O137" s="142"/>
      <c r="P137" s="143">
        <f>SUM(P138:P144)</f>
        <v>0</v>
      </c>
      <c r="Q137" s="142"/>
      <c r="R137" s="143">
        <f>SUM(R138:R144)</f>
        <v>4.2625141000000006</v>
      </c>
      <c r="S137" s="142"/>
      <c r="T137" s="144">
        <f>SUM(T138:T144)</f>
        <v>0</v>
      </c>
      <c r="AR137" s="137" t="s">
        <v>79</v>
      </c>
      <c r="AT137" s="145" t="s">
        <v>71</v>
      </c>
      <c r="AU137" s="145" t="s">
        <v>79</v>
      </c>
      <c r="AY137" s="137" t="s">
        <v>166</v>
      </c>
      <c r="BK137" s="146">
        <f>SUM(BK138:BK144)</f>
        <v>0</v>
      </c>
    </row>
    <row r="138" spans="1:65" s="2" customFormat="1" ht="16.5" customHeight="1">
      <c r="A138" s="32"/>
      <c r="B138" s="149"/>
      <c r="C138" s="150" t="s">
        <v>79</v>
      </c>
      <c r="D138" s="150" t="s">
        <v>169</v>
      </c>
      <c r="E138" s="151" t="s">
        <v>910</v>
      </c>
      <c r="F138" s="152" t="s">
        <v>911</v>
      </c>
      <c r="G138" s="153" t="s">
        <v>180</v>
      </c>
      <c r="H138" s="154">
        <v>1.762</v>
      </c>
      <c r="I138" s="155"/>
      <c r="J138" s="156">
        <f>ROUND(I138*H138,2)</f>
        <v>0</v>
      </c>
      <c r="K138" s="157"/>
      <c r="L138" s="33"/>
      <c r="M138" s="158" t="s">
        <v>1</v>
      </c>
      <c r="N138" s="159" t="s">
        <v>38</v>
      </c>
      <c r="O138" s="58"/>
      <c r="P138" s="160">
        <f>O138*H138</f>
        <v>0</v>
      </c>
      <c r="Q138" s="160">
        <v>2.4157199999999999</v>
      </c>
      <c r="R138" s="160">
        <f>Q138*H138</f>
        <v>4.2564986400000002</v>
      </c>
      <c r="S138" s="160">
        <v>0</v>
      </c>
      <c r="T138" s="161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173</v>
      </c>
      <c r="AT138" s="162" t="s">
        <v>169</v>
      </c>
      <c r="AU138" s="162" t="s">
        <v>84</v>
      </c>
      <c r="AY138" s="17" t="s">
        <v>166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7" t="s">
        <v>84</v>
      </c>
      <c r="BK138" s="163">
        <f>ROUND(I138*H138,2)</f>
        <v>0</v>
      </c>
      <c r="BL138" s="17" t="s">
        <v>173</v>
      </c>
      <c r="BM138" s="162" t="s">
        <v>912</v>
      </c>
    </row>
    <row r="139" spans="1:65" s="13" customFormat="1">
      <c r="B139" s="164"/>
      <c r="D139" s="165" t="s">
        <v>182</v>
      </c>
      <c r="E139" s="166" t="s">
        <v>1</v>
      </c>
      <c r="F139" s="167" t="s">
        <v>913</v>
      </c>
      <c r="H139" s="166" t="s">
        <v>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66" t="s">
        <v>182</v>
      </c>
      <c r="AU139" s="166" t="s">
        <v>84</v>
      </c>
      <c r="AV139" s="13" t="s">
        <v>79</v>
      </c>
      <c r="AW139" s="13" t="s">
        <v>28</v>
      </c>
      <c r="AX139" s="13" t="s">
        <v>72</v>
      </c>
      <c r="AY139" s="166" t="s">
        <v>166</v>
      </c>
    </row>
    <row r="140" spans="1:65" s="14" customFormat="1">
      <c r="B140" s="172"/>
      <c r="D140" s="165" t="s">
        <v>182</v>
      </c>
      <c r="E140" s="173" t="s">
        <v>1</v>
      </c>
      <c r="F140" s="174" t="s">
        <v>914</v>
      </c>
      <c r="H140" s="175">
        <v>1.762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182</v>
      </c>
      <c r="AU140" s="173" t="s">
        <v>84</v>
      </c>
      <c r="AV140" s="14" t="s">
        <v>84</v>
      </c>
      <c r="AW140" s="14" t="s">
        <v>28</v>
      </c>
      <c r="AX140" s="14" t="s">
        <v>79</v>
      </c>
      <c r="AY140" s="173" t="s">
        <v>166</v>
      </c>
    </row>
    <row r="141" spans="1:65" s="2" customFormat="1" ht="21.75" customHeight="1">
      <c r="A141" s="32"/>
      <c r="B141" s="149"/>
      <c r="C141" s="150" t="s">
        <v>84</v>
      </c>
      <c r="D141" s="150" t="s">
        <v>169</v>
      </c>
      <c r="E141" s="151" t="s">
        <v>915</v>
      </c>
      <c r="F141" s="152" t="s">
        <v>916</v>
      </c>
      <c r="G141" s="153" t="s">
        <v>172</v>
      </c>
      <c r="H141" s="154">
        <v>1.478</v>
      </c>
      <c r="I141" s="155"/>
      <c r="J141" s="156">
        <f>ROUND(I141*H141,2)</f>
        <v>0</v>
      </c>
      <c r="K141" s="157"/>
      <c r="L141" s="33"/>
      <c r="M141" s="158" t="s">
        <v>1</v>
      </c>
      <c r="N141" s="159" t="s">
        <v>38</v>
      </c>
      <c r="O141" s="58"/>
      <c r="P141" s="160">
        <f>O141*H141</f>
        <v>0</v>
      </c>
      <c r="Q141" s="160">
        <v>4.0699999999999998E-3</v>
      </c>
      <c r="R141" s="160">
        <f>Q141*H141</f>
        <v>6.0154599999999994E-3</v>
      </c>
      <c r="S141" s="160">
        <v>0</v>
      </c>
      <c r="T141" s="161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2" t="s">
        <v>173</v>
      </c>
      <c r="AT141" s="162" t="s">
        <v>169</v>
      </c>
      <c r="AU141" s="162" t="s">
        <v>84</v>
      </c>
      <c r="AY141" s="17" t="s">
        <v>166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7" t="s">
        <v>84</v>
      </c>
      <c r="BK141" s="163">
        <f>ROUND(I141*H141,2)</f>
        <v>0</v>
      </c>
      <c r="BL141" s="17" t="s">
        <v>173</v>
      </c>
      <c r="BM141" s="162" t="s">
        <v>917</v>
      </c>
    </row>
    <row r="142" spans="1:65" s="13" customFormat="1">
      <c r="B142" s="164"/>
      <c r="D142" s="165" t="s">
        <v>182</v>
      </c>
      <c r="E142" s="166" t="s">
        <v>1</v>
      </c>
      <c r="F142" s="167" t="s">
        <v>913</v>
      </c>
      <c r="H142" s="166" t="s">
        <v>1</v>
      </c>
      <c r="I142" s="168"/>
      <c r="L142" s="164"/>
      <c r="M142" s="169"/>
      <c r="N142" s="170"/>
      <c r="O142" s="170"/>
      <c r="P142" s="170"/>
      <c r="Q142" s="170"/>
      <c r="R142" s="170"/>
      <c r="S142" s="170"/>
      <c r="T142" s="171"/>
      <c r="AT142" s="166" t="s">
        <v>182</v>
      </c>
      <c r="AU142" s="166" t="s">
        <v>84</v>
      </c>
      <c r="AV142" s="13" t="s">
        <v>79</v>
      </c>
      <c r="AW142" s="13" t="s">
        <v>28</v>
      </c>
      <c r="AX142" s="13" t="s">
        <v>72</v>
      </c>
      <c r="AY142" s="166" t="s">
        <v>166</v>
      </c>
    </row>
    <row r="143" spans="1:65" s="14" customFormat="1">
      <c r="B143" s="172"/>
      <c r="D143" s="165" t="s">
        <v>182</v>
      </c>
      <c r="E143" s="173" t="s">
        <v>1</v>
      </c>
      <c r="F143" s="174" t="s">
        <v>918</v>
      </c>
      <c r="H143" s="175">
        <v>1.478</v>
      </c>
      <c r="I143" s="176"/>
      <c r="L143" s="172"/>
      <c r="M143" s="177"/>
      <c r="N143" s="178"/>
      <c r="O143" s="178"/>
      <c r="P143" s="178"/>
      <c r="Q143" s="178"/>
      <c r="R143" s="178"/>
      <c r="S143" s="178"/>
      <c r="T143" s="179"/>
      <c r="AT143" s="173" t="s">
        <v>182</v>
      </c>
      <c r="AU143" s="173" t="s">
        <v>84</v>
      </c>
      <c r="AV143" s="14" t="s">
        <v>84</v>
      </c>
      <c r="AW143" s="14" t="s">
        <v>28</v>
      </c>
      <c r="AX143" s="14" t="s">
        <v>79</v>
      </c>
      <c r="AY143" s="173" t="s">
        <v>166</v>
      </c>
    </row>
    <row r="144" spans="1:65" s="2" customFormat="1" ht="21.75" customHeight="1">
      <c r="A144" s="32"/>
      <c r="B144" s="149"/>
      <c r="C144" s="150" t="s">
        <v>89</v>
      </c>
      <c r="D144" s="150" t="s">
        <v>169</v>
      </c>
      <c r="E144" s="151" t="s">
        <v>919</v>
      </c>
      <c r="F144" s="152" t="s">
        <v>920</v>
      </c>
      <c r="G144" s="153" t="s">
        <v>172</v>
      </c>
      <c r="H144" s="154">
        <v>1.478</v>
      </c>
      <c r="I144" s="155"/>
      <c r="J144" s="156">
        <f>ROUND(I144*H144,2)</f>
        <v>0</v>
      </c>
      <c r="K144" s="157"/>
      <c r="L144" s="33"/>
      <c r="M144" s="158" t="s">
        <v>1</v>
      </c>
      <c r="N144" s="159" t="s">
        <v>38</v>
      </c>
      <c r="O144" s="58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173</v>
      </c>
      <c r="AT144" s="162" t="s">
        <v>169</v>
      </c>
      <c r="AU144" s="162" t="s">
        <v>84</v>
      </c>
      <c r="AY144" s="17" t="s">
        <v>166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7" t="s">
        <v>84</v>
      </c>
      <c r="BK144" s="163">
        <f>ROUND(I144*H144,2)</f>
        <v>0</v>
      </c>
      <c r="BL144" s="17" t="s">
        <v>173</v>
      </c>
      <c r="BM144" s="162" t="s">
        <v>921</v>
      </c>
    </row>
    <row r="145" spans="1:65" s="12" customFormat="1" ht="22.9" customHeight="1">
      <c r="B145" s="136"/>
      <c r="D145" s="137" t="s">
        <v>71</v>
      </c>
      <c r="E145" s="147" t="s">
        <v>173</v>
      </c>
      <c r="F145" s="147" t="s">
        <v>583</v>
      </c>
      <c r="I145" s="139"/>
      <c r="J145" s="148">
        <f>BK145</f>
        <v>0</v>
      </c>
      <c r="L145" s="136"/>
      <c r="M145" s="141"/>
      <c r="N145" s="142"/>
      <c r="O145" s="142"/>
      <c r="P145" s="143">
        <f>SUM(P146:P152)</f>
        <v>0</v>
      </c>
      <c r="Q145" s="142"/>
      <c r="R145" s="143">
        <f>SUM(R146:R152)</f>
        <v>5.1770990000000003E-2</v>
      </c>
      <c r="S145" s="142"/>
      <c r="T145" s="144">
        <f>SUM(T146:T152)</f>
        <v>0</v>
      </c>
      <c r="AR145" s="137" t="s">
        <v>79</v>
      </c>
      <c r="AT145" s="145" t="s">
        <v>71</v>
      </c>
      <c r="AU145" s="145" t="s">
        <v>79</v>
      </c>
      <c r="AY145" s="137" t="s">
        <v>166</v>
      </c>
      <c r="BK145" s="146">
        <f>SUM(BK146:BK152)</f>
        <v>0</v>
      </c>
    </row>
    <row r="146" spans="1:65" s="2" customFormat="1" ht="21.75" customHeight="1">
      <c r="A146" s="32"/>
      <c r="B146" s="149"/>
      <c r="C146" s="150" t="s">
        <v>173</v>
      </c>
      <c r="D146" s="150" t="s">
        <v>169</v>
      </c>
      <c r="E146" s="151" t="s">
        <v>922</v>
      </c>
      <c r="F146" s="152" t="s">
        <v>923</v>
      </c>
      <c r="G146" s="153" t="s">
        <v>238</v>
      </c>
      <c r="H146" s="154">
        <v>0.40100000000000002</v>
      </c>
      <c r="I146" s="155"/>
      <c r="J146" s="156">
        <f>ROUND(I146*H146,2)</f>
        <v>0</v>
      </c>
      <c r="K146" s="157"/>
      <c r="L146" s="33"/>
      <c r="M146" s="158" t="s">
        <v>1</v>
      </c>
      <c r="N146" s="159" t="s">
        <v>38</v>
      </c>
      <c r="O146" s="58"/>
      <c r="P146" s="160">
        <f>O146*H146</f>
        <v>0</v>
      </c>
      <c r="Q146" s="160">
        <v>0.10878</v>
      </c>
      <c r="R146" s="160">
        <f>Q146*H146</f>
        <v>4.3620780000000005E-2</v>
      </c>
      <c r="S146" s="160">
        <v>0</v>
      </c>
      <c r="T146" s="161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2" t="s">
        <v>173</v>
      </c>
      <c r="AT146" s="162" t="s">
        <v>169</v>
      </c>
      <c r="AU146" s="162" t="s">
        <v>84</v>
      </c>
      <c r="AY146" s="17" t="s">
        <v>166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7" t="s">
        <v>84</v>
      </c>
      <c r="BK146" s="163">
        <f>ROUND(I146*H146,2)</f>
        <v>0</v>
      </c>
      <c r="BL146" s="17" t="s">
        <v>173</v>
      </c>
      <c r="BM146" s="162" t="s">
        <v>924</v>
      </c>
    </row>
    <row r="147" spans="1:65" s="13" customFormat="1">
      <c r="B147" s="164"/>
      <c r="D147" s="165" t="s">
        <v>182</v>
      </c>
      <c r="E147" s="166" t="s">
        <v>1</v>
      </c>
      <c r="F147" s="167" t="s">
        <v>925</v>
      </c>
      <c r="H147" s="166" t="s">
        <v>1</v>
      </c>
      <c r="I147" s="168"/>
      <c r="L147" s="164"/>
      <c r="M147" s="169"/>
      <c r="N147" s="170"/>
      <c r="O147" s="170"/>
      <c r="P147" s="170"/>
      <c r="Q147" s="170"/>
      <c r="R147" s="170"/>
      <c r="S147" s="170"/>
      <c r="T147" s="171"/>
      <c r="AT147" s="166" t="s">
        <v>182</v>
      </c>
      <c r="AU147" s="166" t="s">
        <v>84</v>
      </c>
      <c r="AV147" s="13" t="s">
        <v>79</v>
      </c>
      <c r="AW147" s="13" t="s">
        <v>28</v>
      </c>
      <c r="AX147" s="13" t="s">
        <v>72</v>
      </c>
      <c r="AY147" s="166" t="s">
        <v>166</v>
      </c>
    </row>
    <row r="148" spans="1:65" s="14" customFormat="1">
      <c r="B148" s="172"/>
      <c r="D148" s="165" t="s">
        <v>182</v>
      </c>
      <c r="E148" s="173" t="s">
        <v>1</v>
      </c>
      <c r="F148" s="174" t="s">
        <v>926</v>
      </c>
      <c r="H148" s="175">
        <v>0.40100000000000002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182</v>
      </c>
      <c r="AU148" s="173" t="s">
        <v>84</v>
      </c>
      <c r="AV148" s="14" t="s">
        <v>84</v>
      </c>
      <c r="AW148" s="14" t="s">
        <v>28</v>
      </c>
      <c r="AX148" s="14" t="s">
        <v>79</v>
      </c>
      <c r="AY148" s="173" t="s">
        <v>166</v>
      </c>
    </row>
    <row r="149" spans="1:65" s="2" customFormat="1" ht="21.75" customHeight="1">
      <c r="A149" s="32"/>
      <c r="B149" s="149"/>
      <c r="C149" s="150" t="s">
        <v>195</v>
      </c>
      <c r="D149" s="150" t="s">
        <v>169</v>
      </c>
      <c r="E149" s="151" t="s">
        <v>927</v>
      </c>
      <c r="F149" s="152" t="s">
        <v>928</v>
      </c>
      <c r="G149" s="153" t="s">
        <v>172</v>
      </c>
      <c r="H149" s="154">
        <v>1.891</v>
      </c>
      <c r="I149" s="155"/>
      <c r="J149" s="156">
        <f>ROUND(I149*H149,2)</f>
        <v>0</v>
      </c>
      <c r="K149" s="157"/>
      <c r="L149" s="33"/>
      <c r="M149" s="158" t="s">
        <v>1</v>
      </c>
      <c r="N149" s="159" t="s">
        <v>38</v>
      </c>
      <c r="O149" s="58"/>
      <c r="P149" s="160">
        <f>O149*H149</f>
        <v>0</v>
      </c>
      <c r="Q149" s="160">
        <v>4.3099999999999996E-3</v>
      </c>
      <c r="R149" s="160">
        <f>Q149*H149</f>
        <v>8.1502099999999997E-3</v>
      </c>
      <c r="S149" s="160">
        <v>0</v>
      </c>
      <c r="T149" s="161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173</v>
      </c>
      <c r="AT149" s="162" t="s">
        <v>169</v>
      </c>
      <c r="AU149" s="162" t="s">
        <v>84</v>
      </c>
      <c r="AY149" s="17" t="s">
        <v>166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7" t="s">
        <v>84</v>
      </c>
      <c r="BK149" s="163">
        <f>ROUND(I149*H149,2)</f>
        <v>0</v>
      </c>
      <c r="BL149" s="17" t="s">
        <v>173</v>
      </c>
      <c r="BM149" s="162" t="s">
        <v>929</v>
      </c>
    </row>
    <row r="150" spans="1:65" s="13" customFormat="1">
      <c r="B150" s="164"/>
      <c r="D150" s="165" t="s">
        <v>182</v>
      </c>
      <c r="E150" s="166" t="s">
        <v>1</v>
      </c>
      <c r="F150" s="167" t="s">
        <v>925</v>
      </c>
      <c r="H150" s="166" t="s">
        <v>1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1"/>
      <c r="AT150" s="166" t="s">
        <v>182</v>
      </c>
      <c r="AU150" s="166" t="s">
        <v>84</v>
      </c>
      <c r="AV150" s="13" t="s">
        <v>79</v>
      </c>
      <c r="AW150" s="13" t="s">
        <v>28</v>
      </c>
      <c r="AX150" s="13" t="s">
        <v>72</v>
      </c>
      <c r="AY150" s="166" t="s">
        <v>166</v>
      </c>
    </row>
    <row r="151" spans="1:65" s="14" customFormat="1">
      <c r="B151" s="172"/>
      <c r="D151" s="165" t="s">
        <v>182</v>
      </c>
      <c r="E151" s="173" t="s">
        <v>1</v>
      </c>
      <c r="F151" s="174" t="s">
        <v>930</v>
      </c>
      <c r="H151" s="175">
        <v>1.891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3" t="s">
        <v>182</v>
      </c>
      <c r="AU151" s="173" t="s">
        <v>84</v>
      </c>
      <c r="AV151" s="14" t="s">
        <v>84</v>
      </c>
      <c r="AW151" s="14" t="s">
        <v>28</v>
      </c>
      <c r="AX151" s="14" t="s">
        <v>79</v>
      </c>
      <c r="AY151" s="173" t="s">
        <v>166</v>
      </c>
    </row>
    <row r="152" spans="1:65" s="2" customFormat="1" ht="21.75" customHeight="1">
      <c r="A152" s="32"/>
      <c r="B152" s="149"/>
      <c r="C152" s="150" t="s">
        <v>200</v>
      </c>
      <c r="D152" s="150" t="s">
        <v>169</v>
      </c>
      <c r="E152" s="151" t="s">
        <v>931</v>
      </c>
      <c r="F152" s="152" t="s">
        <v>932</v>
      </c>
      <c r="G152" s="153" t="s">
        <v>172</v>
      </c>
      <c r="H152" s="154">
        <v>1.891</v>
      </c>
      <c r="I152" s="155"/>
      <c r="J152" s="156">
        <f>ROUND(I152*H152,2)</f>
        <v>0</v>
      </c>
      <c r="K152" s="157"/>
      <c r="L152" s="33"/>
      <c r="M152" s="158" t="s">
        <v>1</v>
      </c>
      <c r="N152" s="159" t="s">
        <v>38</v>
      </c>
      <c r="O152" s="58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173</v>
      </c>
      <c r="AT152" s="162" t="s">
        <v>169</v>
      </c>
      <c r="AU152" s="162" t="s">
        <v>84</v>
      </c>
      <c r="AY152" s="17" t="s">
        <v>166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7" t="s">
        <v>84</v>
      </c>
      <c r="BK152" s="163">
        <f>ROUND(I152*H152,2)</f>
        <v>0</v>
      </c>
      <c r="BL152" s="17" t="s">
        <v>173</v>
      </c>
      <c r="BM152" s="162" t="s">
        <v>933</v>
      </c>
    </row>
    <row r="153" spans="1:65" s="12" customFormat="1" ht="22.9" customHeight="1">
      <c r="B153" s="136"/>
      <c r="D153" s="137" t="s">
        <v>71</v>
      </c>
      <c r="E153" s="147" t="s">
        <v>200</v>
      </c>
      <c r="F153" s="147" t="s">
        <v>515</v>
      </c>
      <c r="I153" s="139"/>
      <c r="J153" s="148">
        <f>BK153</f>
        <v>0</v>
      </c>
      <c r="L153" s="136"/>
      <c r="M153" s="141"/>
      <c r="N153" s="142"/>
      <c r="O153" s="142"/>
      <c r="P153" s="143">
        <f>SUM(P154:P159)</f>
        <v>0</v>
      </c>
      <c r="Q153" s="142"/>
      <c r="R153" s="143">
        <f>SUM(R154:R159)</f>
        <v>2.163E-2</v>
      </c>
      <c r="S153" s="142"/>
      <c r="T153" s="144">
        <f>SUM(T154:T159)</f>
        <v>0</v>
      </c>
      <c r="AR153" s="137" t="s">
        <v>79</v>
      </c>
      <c r="AT153" s="145" t="s">
        <v>71</v>
      </c>
      <c r="AU153" s="145" t="s">
        <v>79</v>
      </c>
      <c r="AY153" s="137" t="s">
        <v>166</v>
      </c>
      <c r="BK153" s="146">
        <f>SUM(BK154:BK159)</f>
        <v>0</v>
      </c>
    </row>
    <row r="154" spans="1:65" s="2" customFormat="1" ht="21.75" customHeight="1">
      <c r="A154" s="32"/>
      <c r="B154" s="149"/>
      <c r="C154" s="150" t="s">
        <v>206</v>
      </c>
      <c r="D154" s="150" t="s">
        <v>169</v>
      </c>
      <c r="E154" s="151" t="s">
        <v>934</v>
      </c>
      <c r="F154" s="152" t="s">
        <v>935</v>
      </c>
      <c r="G154" s="153" t="s">
        <v>180</v>
      </c>
      <c r="H154" s="154">
        <v>2.1629999999999998</v>
      </c>
      <c r="I154" s="155"/>
      <c r="J154" s="156">
        <f>ROUND(I154*H154,2)</f>
        <v>0</v>
      </c>
      <c r="K154" s="157"/>
      <c r="L154" s="33"/>
      <c r="M154" s="158" t="s">
        <v>1</v>
      </c>
      <c r="N154" s="159" t="s">
        <v>38</v>
      </c>
      <c r="O154" s="58"/>
      <c r="P154" s="160">
        <f>O154*H154</f>
        <v>0</v>
      </c>
      <c r="Q154" s="160">
        <v>0.01</v>
      </c>
      <c r="R154" s="160">
        <f>Q154*H154</f>
        <v>2.163E-2</v>
      </c>
      <c r="S154" s="160">
        <v>0</v>
      </c>
      <c r="T154" s="16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173</v>
      </c>
      <c r="AT154" s="162" t="s">
        <v>169</v>
      </c>
      <c r="AU154" s="162" t="s">
        <v>84</v>
      </c>
      <c r="AY154" s="17" t="s">
        <v>166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84</v>
      </c>
      <c r="BK154" s="163">
        <f>ROUND(I154*H154,2)</f>
        <v>0</v>
      </c>
      <c r="BL154" s="17" t="s">
        <v>173</v>
      </c>
      <c r="BM154" s="162" t="s">
        <v>936</v>
      </c>
    </row>
    <row r="155" spans="1:65" s="13" customFormat="1">
      <c r="B155" s="164"/>
      <c r="D155" s="165" t="s">
        <v>182</v>
      </c>
      <c r="E155" s="166" t="s">
        <v>1</v>
      </c>
      <c r="F155" s="167" t="s">
        <v>913</v>
      </c>
      <c r="H155" s="166" t="s">
        <v>1</v>
      </c>
      <c r="I155" s="168"/>
      <c r="L155" s="164"/>
      <c r="M155" s="169"/>
      <c r="N155" s="170"/>
      <c r="O155" s="170"/>
      <c r="P155" s="170"/>
      <c r="Q155" s="170"/>
      <c r="R155" s="170"/>
      <c r="S155" s="170"/>
      <c r="T155" s="171"/>
      <c r="AT155" s="166" t="s">
        <v>182</v>
      </c>
      <c r="AU155" s="166" t="s">
        <v>84</v>
      </c>
      <c r="AV155" s="13" t="s">
        <v>79</v>
      </c>
      <c r="AW155" s="13" t="s">
        <v>28</v>
      </c>
      <c r="AX155" s="13" t="s">
        <v>72</v>
      </c>
      <c r="AY155" s="166" t="s">
        <v>166</v>
      </c>
    </row>
    <row r="156" spans="1:65" s="14" customFormat="1">
      <c r="B156" s="172"/>
      <c r="D156" s="165" t="s">
        <v>182</v>
      </c>
      <c r="E156" s="173" t="s">
        <v>1</v>
      </c>
      <c r="F156" s="174" t="s">
        <v>914</v>
      </c>
      <c r="H156" s="175">
        <v>1.762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182</v>
      </c>
      <c r="AU156" s="173" t="s">
        <v>84</v>
      </c>
      <c r="AV156" s="14" t="s">
        <v>84</v>
      </c>
      <c r="AW156" s="14" t="s">
        <v>28</v>
      </c>
      <c r="AX156" s="14" t="s">
        <v>72</v>
      </c>
      <c r="AY156" s="173" t="s">
        <v>166</v>
      </c>
    </row>
    <row r="157" spans="1:65" s="13" customFormat="1">
      <c r="B157" s="164"/>
      <c r="D157" s="165" t="s">
        <v>182</v>
      </c>
      <c r="E157" s="166" t="s">
        <v>1</v>
      </c>
      <c r="F157" s="167" t="s">
        <v>925</v>
      </c>
      <c r="H157" s="166" t="s">
        <v>1</v>
      </c>
      <c r="I157" s="168"/>
      <c r="L157" s="164"/>
      <c r="M157" s="169"/>
      <c r="N157" s="170"/>
      <c r="O157" s="170"/>
      <c r="P157" s="170"/>
      <c r="Q157" s="170"/>
      <c r="R157" s="170"/>
      <c r="S157" s="170"/>
      <c r="T157" s="171"/>
      <c r="AT157" s="166" t="s">
        <v>182</v>
      </c>
      <c r="AU157" s="166" t="s">
        <v>84</v>
      </c>
      <c r="AV157" s="13" t="s">
        <v>79</v>
      </c>
      <c r="AW157" s="13" t="s">
        <v>28</v>
      </c>
      <c r="AX157" s="13" t="s">
        <v>72</v>
      </c>
      <c r="AY157" s="166" t="s">
        <v>166</v>
      </c>
    </row>
    <row r="158" spans="1:65" s="14" customFormat="1">
      <c r="B158" s="172"/>
      <c r="D158" s="165" t="s">
        <v>182</v>
      </c>
      <c r="E158" s="173" t="s">
        <v>1</v>
      </c>
      <c r="F158" s="174" t="s">
        <v>926</v>
      </c>
      <c r="H158" s="175">
        <v>0.40100000000000002</v>
      </c>
      <c r="I158" s="176"/>
      <c r="L158" s="172"/>
      <c r="M158" s="177"/>
      <c r="N158" s="178"/>
      <c r="O158" s="178"/>
      <c r="P158" s="178"/>
      <c r="Q158" s="178"/>
      <c r="R158" s="178"/>
      <c r="S158" s="178"/>
      <c r="T158" s="179"/>
      <c r="AT158" s="173" t="s">
        <v>182</v>
      </c>
      <c r="AU158" s="173" t="s">
        <v>84</v>
      </c>
      <c r="AV158" s="14" t="s">
        <v>84</v>
      </c>
      <c r="AW158" s="14" t="s">
        <v>28</v>
      </c>
      <c r="AX158" s="14" t="s">
        <v>72</v>
      </c>
      <c r="AY158" s="173" t="s">
        <v>166</v>
      </c>
    </row>
    <row r="159" spans="1:65" s="15" customFormat="1">
      <c r="B159" s="180"/>
      <c r="D159" s="165" t="s">
        <v>182</v>
      </c>
      <c r="E159" s="181" t="s">
        <v>1</v>
      </c>
      <c r="F159" s="182" t="s">
        <v>187</v>
      </c>
      <c r="H159" s="183">
        <v>2.1629999999999998</v>
      </c>
      <c r="I159" s="184"/>
      <c r="L159" s="180"/>
      <c r="M159" s="185"/>
      <c r="N159" s="186"/>
      <c r="O159" s="186"/>
      <c r="P159" s="186"/>
      <c r="Q159" s="186"/>
      <c r="R159" s="186"/>
      <c r="S159" s="186"/>
      <c r="T159" s="187"/>
      <c r="AT159" s="181" t="s">
        <v>182</v>
      </c>
      <c r="AU159" s="181" t="s">
        <v>84</v>
      </c>
      <c r="AV159" s="15" t="s">
        <v>173</v>
      </c>
      <c r="AW159" s="15" t="s">
        <v>28</v>
      </c>
      <c r="AX159" s="15" t="s">
        <v>79</v>
      </c>
      <c r="AY159" s="181" t="s">
        <v>166</v>
      </c>
    </row>
    <row r="160" spans="1:65" s="12" customFormat="1" ht="22.9" customHeight="1">
      <c r="B160" s="136"/>
      <c r="D160" s="137" t="s">
        <v>71</v>
      </c>
      <c r="E160" s="147" t="s">
        <v>167</v>
      </c>
      <c r="F160" s="147" t="s">
        <v>168</v>
      </c>
      <c r="I160" s="139"/>
      <c r="J160" s="148">
        <f>BK160</f>
        <v>0</v>
      </c>
      <c r="L160" s="136"/>
      <c r="M160" s="141"/>
      <c r="N160" s="142"/>
      <c r="O160" s="142"/>
      <c r="P160" s="143">
        <f>P161</f>
        <v>0</v>
      </c>
      <c r="Q160" s="142"/>
      <c r="R160" s="143">
        <f>R161</f>
        <v>3.6350000000000002E-3</v>
      </c>
      <c r="S160" s="142"/>
      <c r="T160" s="144">
        <f>T161</f>
        <v>0</v>
      </c>
      <c r="AR160" s="137" t="s">
        <v>79</v>
      </c>
      <c r="AT160" s="145" t="s">
        <v>71</v>
      </c>
      <c r="AU160" s="145" t="s">
        <v>79</v>
      </c>
      <c r="AY160" s="137" t="s">
        <v>166</v>
      </c>
      <c r="BK160" s="146">
        <f>BK161</f>
        <v>0</v>
      </c>
    </row>
    <row r="161" spans="1:65" s="2" customFormat="1" ht="16.5" customHeight="1">
      <c r="A161" s="32"/>
      <c r="B161" s="149"/>
      <c r="C161" s="150" t="s">
        <v>211</v>
      </c>
      <c r="D161" s="150" t="s">
        <v>169</v>
      </c>
      <c r="E161" s="151" t="s">
        <v>937</v>
      </c>
      <c r="F161" s="152" t="s">
        <v>938</v>
      </c>
      <c r="G161" s="153" t="s">
        <v>172</v>
      </c>
      <c r="H161" s="154">
        <v>72.7</v>
      </c>
      <c r="I161" s="155"/>
      <c r="J161" s="156">
        <f>ROUND(I161*H161,2)</f>
        <v>0</v>
      </c>
      <c r="K161" s="157"/>
      <c r="L161" s="33"/>
      <c r="M161" s="158" t="s">
        <v>1</v>
      </c>
      <c r="N161" s="159" t="s">
        <v>38</v>
      </c>
      <c r="O161" s="58"/>
      <c r="P161" s="160">
        <f>O161*H161</f>
        <v>0</v>
      </c>
      <c r="Q161" s="160">
        <v>5.0000000000000002E-5</v>
      </c>
      <c r="R161" s="160">
        <f>Q161*H161</f>
        <v>3.6350000000000002E-3</v>
      </c>
      <c r="S161" s="160">
        <v>0</v>
      </c>
      <c r="T161" s="161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2" t="s">
        <v>173</v>
      </c>
      <c r="AT161" s="162" t="s">
        <v>169</v>
      </c>
      <c r="AU161" s="162" t="s">
        <v>84</v>
      </c>
      <c r="AY161" s="17" t="s">
        <v>166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7" t="s">
        <v>84</v>
      </c>
      <c r="BK161" s="163">
        <f>ROUND(I161*H161,2)</f>
        <v>0</v>
      </c>
      <c r="BL161" s="17" t="s">
        <v>173</v>
      </c>
      <c r="BM161" s="162" t="s">
        <v>939</v>
      </c>
    </row>
    <row r="162" spans="1:65" s="12" customFormat="1" ht="22.9" customHeight="1">
      <c r="B162" s="136"/>
      <c r="D162" s="137" t="s">
        <v>71</v>
      </c>
      <c r="E162" s="147" t="s">
        <v>296</v>
      </c>
      <c r="F162" s="147" t="s">
        <v>297</v>
      </c>
      <c r="I162" s="139"/>
      <c r="J162" s="148">
        <f>BK162</f>
        <v>0</v>
      </c>
      <c r="L162" s="136"/>
      <c r="M162" s="141"/>
      <c r="N162" s="142"/>
      <c r="O162" s="142"/>
      <c r="P162" s="143">
        <f>P163</f>
        <v>0</v>
      </c>
      <c r="Q162" s="142"/>
      <c r="R162" s="143">
        <f>R163</f>
        <v>0</v>
      </c>
      <c r="S162" s="142"/>
      <c r="T162" s="144">
        <f>T163</f>
        <v>0</v>
      </c>
      <c r="AR162" s="137" t="s">
        <v>79</v>
      </c>
      <c r="AT162" s="145" t="s">
        <v>71</v>
      </c>
      <c r="AU162" s="145" t="s">
        <v>79</v>
      </c>
      <c r="AY162" s="137" t="s">
        <v>166</v>
      </c>
      <c r="BK162" s="146">
        <f>BK163</f>
        <v>0</v>
      </c>
    </row>
    <row r="163" spans="1:65" s="2" customFormat="1" ht="21.75" customHeight="1">
      <c r="A163" s="32"/>
      <c r="B163" s="149"/>
      <c r="C163" s="150" t="s">
        <v>167</v>
      </c>
      <c r="D163" s="150" t="s">
        <v>169</v>
      </c>
      <c r="E163" s="151" t="s">
        <v>408</v>
      </c>
      <c r="F163" s="152" t="s">
        <v>409</v>
      </c>
      <c r="G163" s="153" t="s">
        <v>274</v>
      </c>
      <c r="H163" s="154">
        <v>4.3819999999999997</v>
      </c>
      <c r="I163" s="155"/>
      <c r="J163" s="156">
        <f>ROUND(I163*H163,2)</f>
        <v>0</v>
      </c>
      <c r="K163" s="157"/>
      <c r="L163" s="33"/>
      <c r="M163" s="158" t="s">
        <v>1</v>
      </c>
      <c r="N163" s="159" t="s">
        <v>38</v>
      </c>
      <c r="O163" s="58"/>
      <c r="P163" s="160">
        <f>O163*H163</f>
        <v>0</v>
      </c>
      <c r="Q163" s="160">
        <v>0</v>
      </c>
      <c r="R163" s="160">
        <f>Q163*H163</f>
        <v>0</v>
      </c>
      <c r="S163" s="160">
        <v>0</v>
      </c>
      <c r="T163" s="161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173</v>
      </c>
      <c r="AT163" s="162" t="s">
        <v>169</v>
      </c>
      <c r="AU163" s="162" t="s">
        <v>84</v>
      </c>
      <c r="AY163" s="17" t="s">
        <v>166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7" t="s">
        <v>84</v>
      </c>
      <c r="BK163" s="163">
        <f>ROUND(I163*H163,2)</f>
        <v>0</v>
      </c>
      <c r="BL163" s="17" t="s">
        <v>173</v>
      </c>
      <c r="BM163" s="162" t="s">
        <v>940</v>
      </c>
    </row>
    <row r="164" spans="1:65" s="12" customFormat="1" ht="25.9" customHeight="1">
      <c r="B164" s="136"/>
      <c r="D164" s="137" t="s">
        <v>71</v>
      </c>
      <c r="E164" s="138" t="s">
        <v>302</v>
      </c>
      <c r="F164" s="138" t="s">
        <v>303</v>
      </c>
      <c r="I164" s="139"/>
      <c r="J164" s="140">
        <f>BK164</f>
        <v>0</v>
      </c>
      <c r="L164" s="136"/>
      <c r="M164" s="141"/>
      <c r="N164" s="142"/>
      <c r="O164" s="142"/>
      <c r="P164" s="143">
        <f>P165+P173+P236</f>
        <v>0</v>
      </c>
      <c r="Q164" s="142"/>
      <c r="R164" s="143">
        <f>R165+R173+R236</f>
        <v>0.20566661999999999</v>
      </c>
      <c r="S164" s="142"/>
      <c r="T164" s="144">
        <f>T165+T173+T236</f>
        <v>0</v>
      </c>
      <c r="AR164" s="137" t="s">
        <v>84</v>
      </c>
      <c r="AT164" s="145" t="s">
        <v>71</v>
      </c>
      <c r="AU164" s="145" t="s">
        <v>72</v>
      </c>
      <c r="AY164" s="137" t="s">
        <v>166</v>
      </c>
      <c r="BK164" s="146">
        <f>BK165+BK173+BK236</f>
        <v>0</v>
      </c>
    </row>
    <row r="165" spans="1:65" s="12" customFormat="1" ht="22.9" customHeight="1">
      <c r="B165" s="136"/>
      <c r="D165" s="137" t="s">
        <v>71</v>
      </c>
      <c r="E165" s="147" t="s">
        <v>328</v>
      </c>
      <c r="F165" s="147" t="s">
        <v>329</v>
      </c>
      <c r="I165" s="139"/>
      <c r="J165" s="148">
        <f>BK165</f>
        <v>0</v>
      </c>
      <c r="L165" s="136"/>
      <c r="M165" s="141"/>
      <c r="N165" s="142"/>
      <c r="O165" s="142"/>
      <c r="P165" s="143">
        <f>SUM(P166:P172)</f>
        <v>0</v>
      </c>
      <c r="Q165" s="142"/>
      <c r="R165" s="143">
        <f>SUM(R166:R172)</f>
        <v>1.2053999999999999E-2</v>
      </c>
      <c r="S165" s="142"/>
      <c r="T165" s="144">
        <f>SUM(T166:T172)</f>
        <v>0</v>
      </c>
      <c r="AR165" s="137" t="s">
        <v>84</v>
      </c>
      <c r="AT165" s="145" t="s">
        <v>71</v>
      </c>
      <c r="AU165" s="145" t="s">
        <v>79</v>
      </c>
      <c r="AY165" s="137" t="s">
        <v>166</v>
      </c>
      <c r="BK165" s="146">
        <f>SUM(BK166:BK172)</f>
        <v>0</v>
      </c>
    </row>
    <row r="166" spans="1:65" s="2" customFormat="1" ht="21.75" customHeight="1">
      <c r="A166" s="32"/>
      <c r="B166" s="149"/>
      <c r="C166" s="150" t="s">
        <v>216</v>
      </c>
      <c r="D166" s="150" t="s">
        <v>169</v>
      </c>
      <c r="E166" s="151" t="s">
        <v>941</v>
      </c>
      <c r="F166" s="152" t="s">
        <v>942</v>
      </c>
      <c r="G166" s="153" t="s">
        <v>238</v>
      </c>
      <c r="H166" s="154">
        <v>5.88</v>
      </c>
      <c r="I166" s="155"/>
      <c r="J166" s="156">
        <f>ROUND(I166*H166,2)</f>
        <v>0</v>
      </c>
      <c r="K166" s="157"/>
      <c r="L166" s="33"/>
      <c r="M166" s="158" t="s">
        <v>1</v>
      </c>
      <c r="N166" s="159" t="s">
        <v>38</v>
      </c>
      <c r="O166" s="58"/>
      <c r="P166" s="160">
        <f>O166*H166</f>
        <v>0</v>
      </c>
      <c r="Q166" s="160">
        <v>1.06E-3</v>
      </c>
      <c r="R166" s="160">
        <f>Q166*H166</f>
        <v>6.2327999999999993E-3</v>
      </c>
      <c r="S166" s="160">
        <v>0</v>
      </c>
      <c r="T166" s="16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253</v>
      </c>
      <c r="AT166" s="162" t="s">
        <v>169</v>
      </c>
      <c r="AU166" s="162" t="s">
        <v>84</v>
      </c>
      <c r="AY166" s="17" t="s">
        <v>166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7" t="s">
        <v>84</v>
      </c>
      <c r="BK166" s="163">
        <f>ROUND(I166*H166,2)</f>
        <v>0</v>
      </c>
      <c r="BL166" s="17" t="s">
        <v>253</v>
      </c>
      <c r="BM166" s="162" t="s">
        <v>943</v>
      </c>
    </row>
    <row r="167" spans="1:65" s="13" customFormat="1">
      <c r="B167" s="164"/>
      <c r="D167" s="165" t="s">
        <v>182</v>
      </c>
      <c r="E167" s="166" t="s">
        <v>1</v>
      </c>
      <c r="F167" s="167" t="s">
        <v>944</v>
      </c>
      <c r="H167" s="166" t="s">
        <v>1</v>
      </c>
      <c r="I167" s="168"/>
      <c r="L167" s="164"/>
      <c r="M167" s="169"/>
      <c r="N167" s="170"/>
      <c r="O167" s="170"/>
      <c r="P167" s="170"/>
      <c r="Q167" s="170"/>
      <c r="R167" s="170"/>
      <c r="S167" s="170"/>
      <c r="T167" s="171"/>
      <c r="AT167" s="166" t="s">
        <v>182</v>
      </c>
      <c r="AU167" s="166" t="s">
        <v>84</v>
      </c>
      <c r="AV167" s="13" t="s">
        <v>79</v>
      </c>
      <c r="AW167" s="13" t="s">
        <v>28</v>
      </c>
      <c r="AX167" s="13" t="s">
        <v>72</v>
      </c>
      <c r="AY167" s="166" t="s">
        <v>166</v>
      </c>
    </row>
    <row r="168" spans="1:65" s="14" customFormat="1">
      <c r="B168" s="172"/>
      <c r="D168" s="165" t="s">
        <v>182</v>
      </c>
      <c r="E168" s="173" t="s">
        <v>1</v>
      </c>
      <c r="F168" s="174" t="s">
        <v>945</v>
      </c>
      <c r="H168" s="175">
        <v>5.88</v>
      </c>
      <c r="I168" s="176"/>
      <c r="L168" s="172"/>
      <c r="M168" s="177"/>
      <c r="N168" s="178"/>
      <c r="O168" s="178"/>
      <c r="P168" s="178"/>
      <c r="Q168" s="178"/>
      <c r="R168" s="178"/>
      <c r="S168" s="178"/>
      <c r="T168" s="179"/>
      <c r="AT168" s="173" t="s">
        <v>182</v>
      </c>
      <c r="AU168" s="173" t="s">
        <v>84</v>
      </c>
      <c r="AV168" s="14" t="s">
        <v>84</v>
      </c>
      <c r="AW168" s="14" t="s">
        <v>28</v>
      </c>
      <c r="AX168" s="14" t="s">
        <v>79</v>
      </c>
      <c r="AY168" s="173" t="s">
        <v>166</v>
      </c>
    </row>
    <row r="169" spans="1:65" s="2" customFormat="1" ht="21.75" customHeight="1">
      <c r="A169" s="32"/>
      <c r="B169" s="149"/>
      <c r="C169" s="150" t="s">
        <v>225</v>
      </c>
      <c r="D169" s="150" t="s">
        <v>169</v>
      </c>
      <c r="E169" s="151" t="s">
        <v>946</v>
      </c>
      <c r="F169" s="152" t="s">
        <v>947</v>
      </c>
      <c r="G169" s="153" t="s">
        <v>238</v>
      </c>
      <c r="H169" s="154">
        <v>5.88</v>
      </c>
      <c r="I169" s="155"/>
      <c r="J169" s="156">
        <f>ROUND(I169*H169,2)</f>
        <v>0</v>
      </c>
      <c r="K169" s="157"/>
      <c r="L169" s="33"/>
      <c r="M169" s="158" t="s">
        <v>1</v>
      </c>
      <c r="N169" s="159" t="s">
        <v>38</v>
      </c>
      <c r="O169" s="58"/>
      <c r="P169" s="160">
        <f>O169*H169</f>
        <v>0</v>
      </c>
      <c r="Q169" s="160">
        <v>9.8999999999999999E-4</v>
      </c>
      <c r="R169" s="160">
        <f>Q169*H169</f>
        <v>5.8211999999999995E-3</v>
      </c>
      <c r="S169" s="160">
        <v>0</v>
      </c>
      <c r="T169" s="161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253</v>
      </c>
      <c r="AT169" s="162" t="s">
        <v>169</v>
      </c>
      <c r="AU169" s="162" t="s">
        <v>84</v>
      </c>
      <c r="AY169" s="17" t="s">
        <v>166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7" t="s">
        <v>84</v>
      </c>
      <c r="BK169" s="163">
        <f>ROUND(I169*H169,2)</f>
        <v>0</v>
      </c>
      <c r="BL169" s="17" t="s">
        <v>253</v>
      </c>
      <c r="BM169" s="162" t="s">
        <v>948</v>
      </c>
    </row>
    <row r="170" spans="1:65" s="13" customFormat="1">
      <c r="B170" s="164"/>
      <c r="D170" s="165" t="s">
        <v>182</v>
      </c>
      <c r="E170" s="166" t="s">
        <v>1</v>
      </c>
      <c r="F170" s="167" t="s">
        <v>944</v>
      </c>
      <c r="H170" s="166" t="s">
        <v>1</v>
      </c>
      <c r="I170" s="168"/>
      <c r="L170" s="164"/>
      <c r="M170" s="169"/>
      <c r="N170" s="170"/>
      <c r="O170" s="170"/>
      <c r="P170" s="170"/>
      <c r="Q170" s="170"/>
      <c r="R170" s="170"/>
      <c r="S170" s="170"/>
      <c r="T170" s="171"/>
      <c r="AT170" s="166" t="s">
        <v>182</v>
      </c>
      <c r="AU170" s="166" t="s">
        <v>84</v>
      </c>
      <c r="AV170" s="13" t="s">
        <v>79</v>
      </c>
      <c r="AW170" s="13" t="s">
        <v>28</v>
      </c>
      <c r="AX170" s="13" t="s">
        <v>72</v>
      </c>
      <c r="AY170" s="166" t="s">
        <v>166</v>
      </c>
    </row>
    <row r="171" spans="1:65" s="14" customFormat="1">
      <c r="B171" s="172"/>
      <c r="D171" s="165" t="s">
        <v>182</v>
      </c>
      <c r="E171" s="173" t="s">
        <v>1</v>
      </c>
      <c r="F171" s="174" t="s">
        <v>945</v>
      </c>
      <c r="H171" s="175">
        <v>5.88</v>
      </c>
      <c r="I171" s="176"/>
      <c r="L171" s="172"/>
      <c r="M171" s="177"/>
      <c r="N171" s="178"/>
      <c r="O171" s="178"/>
      <c r="P171" s="178"/>
      <c r="Q171" s="178"/>
      <c r="R171" s="178"/>
      <c r="S171" s="178"/>
      <c r="T171" s="179"/>
      <c r="AT171" s="173" t="s">
        <v>182</v>
      </c>
      <c r="AU171" s="173" t="s">
        <v>84</v>
      </c>
      <c r="AV171" s="14" t="s">
        <v>84</v>
      </c>
      <c r="AW171" s="14" t="s">
        <v>28</v>
      </c>
      <c r="AX171" s="14" t="s">
        <v>79</v>
      </c>
      <c r="AY171" s="173" t="s">
        <v>166</v>
      </c>
    </row>
    <row r="172" spans="1:65" s="2" customFormat="1" ht="21.75" customHeight="1">
      <c r="A172" s="32"/>
      <c r="B172" s="149"/>
      <c r="C172" s="150" t="s">
        <v>230</v>
      </c>
      <c r="D172" s="150" t="s">
        <v>169</v>
      </c>
      <c r="E172" s="151" t="s">
        <v>688</v>
      </c>
      <c r="F172" s="152" t="s">
        <v>689</v>
      </c>
      <c r="G172" s="153" t="s">
        <v>274</v>
      </c>
      <c r="H172" s="154">
        <v>1.2E-2</v>
      </c>
      <c r="I172" s="155"/>
      <c r="J172" s="156">
        <f>ROUND(I172*H172,2)</f>
        <v>0</v>
      </c>
      <c r="K172" s="157"/>
      <c r="L172" s="33"/>
      <c r="M172" s="158" t="s">
        <v>1</v>
      </c>
      <c r="N172" s="159" t="s">
        <v>38</v>
      </c>
      <c r="O172" s="58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253</v>
      </c>
      <c r="AT172" s="162" t="s">
        <v>169</v>
      </c>
      <c r="AU172" s="162" t="s">
        <v>84</v>
      </c>
      <c r="AY172" s="17" t="s">
        <v>166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7" t="s">
        <v>84</v>
      </c>
      <c r="BK172" s="163">
        <f>ROUND(I172*H172,2)</f>
        <v>0</v>
      </c>
      <c r="BL172" s="17" t="s">
        <v>253</v>
      </c>
      <c r="BM172" s="162" t="s">
        <v>949</v>
      </c>
    </row>
    <row r="173" spans="1:65" s="12" customFormat="1" ht="22.9" customHeight="1">
      <c r="B173" s="136"/>
      <c r="D173" s="137" t="s">
        <v>71</v>
      </c>
      <c r="E173" s="147" t="s">
        <v>358</v>
      </c>
      <c r="F173" s="147" t="s">
        <v>359</v>
      </c>
      <c r="I173" s="139"/>
      <c r="J173" s="148">
        <f>BK173</f>
        <v>0</v>
      </c>
      <c r="L173" s="136"/>
      <c r="M173" s="141"/>
      <c r="N173" s="142"/>
      <c r="O173" s="142"/>
      <c r="P173" s="143">
        <f>SUM(P174:P235)</f>
        <v>0</v>
      </c>
      <c r="Q173" s="142"/>
      <c r="R173" s="143">
        <f>SUM(R174:R235)</f>
        <v>0.19275149999999999</v>
      </c>
      <c r="S173" s="142"/>
      <c r="T173" s="144">
        <f>SUM(T174:T235)</f>
        <v>0</v>
      </c>
      <c r="AR173" s="137" t="s">
        <v>84</v>
      </c>
      <c r="AT173" s="145" t="s">
        <v>71</v>
      </c>
      <c r="AU173" s="145" t="s">
        <v>79</v>
      </c>
      <c r="AY173" s="137" t="s">
        <v>166</v>
      </c>
      <c r="BK173" s="146">
        <f>SUM(BK174:BK235)</f>
        <v>0</v>
      </c>
    </row>
    <row r="174" spans="1:65" s="2" customFormat="1" ht="44.25" customHeight="1">
      <c r="A174" s="32"/>
      <c r="B174" s="149"/>
      <c r="C174" s="150" t="s">
        <v>235</v>
      </c>
      <c r="D174" s="150" t="s">
        <v>169</v>
      </c>
      <c r="E174" s="151" t="s">
        <v>950</v>
      </c>
      <c r="F174" s="152" t="s">
        <v>951</v>
      </c>
      <c r="G174" s="153" t="s">
        <v>203</v>
      </c>
      <c r="H174" s="154">
        <v>1</v>
      </c>
      <c r="I174" s="155"/>
      <c r="J174" s="156">
        <f>ROUND(I174*H174,2)</f>
        <v>0</v>
      </c>
      <c r="K174" s="157"/>
      <c r="L174" s="33"/>
      <c r="M174" s="158" t="s">
        <v>1</v>
      </c>
      <c r="N174" s="159" t="s">
        <v>38</v>
      </c>
      <c r="O174" s="58"/>
      <c r="P174" s="160">
        <f>O174*H174</f>
        <v>0</v>
      </c>
      <c r="Q174" s="160">
        <v>4.0000000000000003E-5</v>
      </c>
      <c r="R174" s="160">
        <f>Q174*H174</f>
        <v>4.0000000000000003E-5</v>
      </c>
      <c r="S174" s="160">
        <v>0</v>
      </c>
      <c r="T174" s="16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253</v>
      </c>
      <c r="AT174" s="162" t="s">
        <v>169</v>
      </c>
      <c r="AU174" s="162" t="s">
        <v>84</v>
      </c>
      <c r="AY174" s="17" t="s">
        <v>166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7" t="s">
        <v>84</v>
      </c>
      <c r="BK174" s="163">
        <f>ROUND(I174*H174,2)</f>
        <v>0</v>
      </c>
      <c r="BL174" s="17" t="s">
        <v>253</v>
      </c>
      <c r="BM174" s="162" t="s">
        <v>952</v>
      </c>
    </row>
    <row r="175" spans="1:65" s="13" customFormat="1">
      <c r="B175" s="164"/>
      <c r="D175" s="165" t="s">
        <v>182</v>
      </c>
      <c r="E175" s="166" t="s">
        <v>1</v>
      </c>
      <c r="F175" s="167" t="s">
        <v>953</v>
      </c>
      <c r="H175" s="166" t="s">
        <v>1</v>
      </c>
      <c r="I175" s="168"/>
      <c r="L175" s="164"/>
      <c r="M175" s="169"/>
      <c r="N175" s="170"/>
      <c r="O175" s="170"/>
      <c r="P175" s="170"/>
      <c r="Q175" s="170"/>
      <c r="R175" s="170"/>
      <c r="S175" s="170"/>
      <c r="T175" s="171"/>
      <c r="AT175" s="166" t="s">
        <v>182</v>
      </c>
      <c r="AU175" s="166" t="s">
        <v>84</v>
      </c>
      <c r="AV175" s="13" t="s">
        <v>79</v>
      </c>
      <c r="AW175" s="13" t="s">
        <v>28</v>
      </c>
      <c r="AX175" s="13" t="s">
        <v>72</v>
      </c>
      <c r="AY175" s="166" t="s">
        <v>166</v>
      </c>
    </row>
    <row r="176" spans="1:65" s="14" customFormat="1">
      <c r="B176" s="172"/>
      <c r="D176" s="165" t="s">
        <v>182</v>
      </c>
      <c r="E176" s="173" t="s">
        <v>1</v>
      </c>
      <c r="F176" s="174" t="s">
        <v>79</v>
      </c>
      <c r="H176" s="175">
        <v>1</v>
      </c>
      <c r="I176" s="176"/>
      <c r="L176" s="172"/>
      <c r="M176" s="177"/>
      <c r="N176" s="178"/>
      <c r="O176" s="178"/>
      <c r="P176" s="178"/>
      <c r="Q176" s="178"/>
      <c r="R176" s="178"/>
      <c r="S176" s="178"/>
      <c r="T176" s="179"/>
      <c r="AT176" s="173" t="s">
        <v>182</v>
      </c>
      <c r="AU176" s="173" t="s">
        <v>84</v>
      </c>
      <c r="AV176" s="14" t="s">
        <v>84</v>
      </c>
      <c r="AW176" s="14" t="s">
        <v>28</v>
      </c>
      <c r="AX176" s="14" t="s">
        <v>79</v>
      </c>
      <c r="AY176" s="173" t="s">
        <v>166</v>
      </c>
    </row>
    <row r="177" spans="1:65" s="2" customFormat="1" ht="21.75" customHeight="1">
      <c r="A177" s="32"/>
      <c r="B177" s="149"/>
      <c r="C177" s="150" t="s">
        <v>242</v>
      </c>
      <c r="D177" s="150" t="s">
        <v>169</v>
      </c>
      <c r="E177" s="151" t="s">
        <v>954</v>
      </c>
      <c r="F177" s="152" t="s">
        <v>437</v>
      </c>
      <c r="G177" s="153" t="s">
        <v>369</v>
      </c>
      <c r="H177" s="154">
        <v>32.43</v>
      </c>
      <c r="I177" s="155"/>
      <c r="J177" s="156">
        <f>ROUND(I177*H177,2)</f>
        <v>0</v>
      </c>
      <c r="K177" s="157"/>
      <c r="L177" s="33"/>
      <c r="M177" s="158" t="s">
        <v>1</v>
      </c>
      <c r="N177" s="159" t="s">
        <v>38</v>
      </c>
      <c r="O177" s="58"/>
      <c r="P177" s="160">
        <f>O177*H177</f>
        <v>0</v>
      </c>
      <c r="Q177" s="160">
        <v>8.0000000000000007E-5</v>
      </c>
      <c r="R177" s="160">
        <f>Q177*H177</f>
        <v>2.5944000000000002E-3</v>
      </c>
      <c r="S177" s="160">
        <v>0</v>
      </c>
      <c r="T177" s="161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253</v>
      </c>
      <c r="AT177" s="162" t="s">
        <v>169</v>
      </c>
      <c r="AU177" s="162" t="s">
        <v>84</v>
      </c>
      <c r="AY177" s="17" t="s">
        <v>166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7" t="s">
        <v>84</v>
      </c>
      <c r="BK177" s="163">
        <f>ROUND(I177*H177,2)</f>
        <v>0</v>
      </c>
      <c r="BL177" s="17" t="s">
        <v>253</v>
      </c>
      <c r="BM177" s="162" t="s">
        <v>955</v>
      </c>
    </row>
    <row r="178" spans="1:65" s="13" customFormat="1">
      <c r="B178" s="164"/>
      <c r="D178" s="165" t="s">
        <v>182</v>
      </c>
      <c r="E178" s="166" t="s">
        <v>1</v>
      </c>
      <c r="F178" s="167" t="s">
        <v>944</v>
      </c>
      <c r="H178" s="166" t="s">
        <v>1</v>
      </c>
      <c r="I178" s="168"/>
      <c r="L178" s="164"/>
      <c r="M178" s="169"/>
      <c r="N178" s="170"/>
      <c r="O178" s="170"/>
      <c r="P178" s="170"/>
      <c r="Q178" s="170"/>
      <c r="R178" s="170"/>
      <c r="S178" s="170"/>
      <c r="T178" s="171"/>
      <c r="AT178" s="166" t="s">
        <v>182</v>
      </c>
      <c r="AU178" s="166" t="s">
        <v>84</v>
      </c>
      <c r="AV178" s="13" t="s">
        <v>79</v>
      </c>
      <c r="AW178" s="13" t="s">
        <v>28</v>
      </c>
      <c r="AX178" s="13" t="s">
        <v>72</v>
      </c>
      <c r="AY178" s="166" t="s">
        <v>166</v>
      </c>
    </row>
    <row r="179" spans="1:65" s="14" customFormat="1">
      <c r="B179" s="172"/>
      <c r="D179" s="165" t="s">
        <v>182</v>
      </c>
      <c r="E179" s="173" t="s">
        <v>1</v>
      </c>
      <c r="F179" s="174" t="s">
        <v>956</v>
      </c>
      <c r="H179" s="175">
        <v>31.49</v>
      </c>
      <c r="I179" s="176"/>
      <c r="L179" s="172"/>
      <c r="M179" s="177"/>
      <c r="N179" s="178"/>
      <c r="O179" s="178"/>
      <c r="P179" s="178"/>
      <c r="Q179" s="178"/>
      <c r="R179" s="178"/>
      <c r="S179" s="178"/>
      <c r="T179" s="179"/>
      <c r="AT179" s="173" t="s">
        <v>182</v>
      </c>
      <c r="AU179" s="173" t="s">
        <v>84</v>
      </c>
      <c r="AV179" s="14" t="s">
        <v>84</v>
      </c>
      <c r="AW179" s="14" t="s">
        <v>28</v>
      </c>
      <c r="AX179" s="14" t="s">
        <v>72</v>
      </c>
      <c r="AY179" s="173" t="s">
        <v>166</v>
      </c>
    </row>
    <row r="180" spans="1:65" s="13" customFormat="1">
      <c r="B180" s="164"/>
      <c r="D180" s="165" t="s">
        <v>182</v>
      </c>
      <c r="E180" s="166" t="s">
        <v>1</v>
      </c>
      <c r="F180" s="167" t="s">
        <v>957</v>
      </c>
      <c r="H180" s="166" t="s">
        <v>1</v>
      </c>
      <c r="I180" s="168"/>
      <c r="L180" s="164"/>
      <c r="M180" s="169"/>
      <c r="N180" s="170"/>
      <c r="O180" s="170"/>
      <c r="P180" s="170"/>
      <c r="Q180" s="170"/>
      <c r="R180" s="170"/>
      <c r="S180" s="170"/>
      <c r="T180" s="171"/>
      <c r="AT180" s="166" t="s">
        <v>182</v>
      </c>
      <c r="AU180" s="166" t="s">
        <v>84</v>
      </c>
      <c r="AV180" s="13" t="s">
        <v>79</v>
      </c>
      <c r="AW180" s="13" t="s">
        <v>28</v>
      </c>
      <c r="AX180" s="13" t="s">
        <v>72</v>
      </c>
      <c r="AY180" s="166" t="s">
        <v>166</v>
      </c>
    </row>
    <row r="181" spans="1:65" s="14" customFormat="1">
      <c r="B181" s="172"/>
      <c r="D181" s="165" t="s">
        <v>182</v>
      </c>
      <c r="E181" s="173" t="s">
        <v>1</v>
      </c>
      <c r="F181" s="174" t="s">
        <v>958</v>
      </c>
      <c r="H181" s="175">
        <v>0.94</v>
      </c>
      <c r="I181" s="176"/>
      <c r="L181" s="172"/>
      <c r="M181" s="177"/>
      <c r="N181" s="178"/>
      <c r="O181" s="178"/>
      <c r="P181" s="178"/>
      <c r="Q181" s="178"/>
      <c r="R181" s="178"/>
      <c r="S181" s="178"/>
      <c r="T181" s="179"/>
      <c r="AT181" s="173" t="s">
        <v>182</v>
      </c>
      <c r="AU181" s="173" t="s">
        <v>84</v>
      </c>
      <c r="AV181" s="14" t="s">
        <v>84</v>
      </c>
      <c r="AW181" s="14" t="s">
        <v>28</v>
      </c>
      <c r="AX181" s="14" t="s">
        <v>72</v>
      </c>
      <c r="AY181" s="173" t="s">
        <v>166</v>
      </c>
    </row>
    <row r="182" spans="1:65" s="15" customFormat="1">
      <c r="B182" s="180"/>
      <c r="D182" s="165" t="s">
        <v>182</v>
      </c>
      <c r="E182" s="181" t="s">
        <v>1</v>
      </c>
      <c r="F182" s="182" t="s">
        <v>187</v>
      </c>
      <c r="H182" s="183">
        <v>32.43</v>
      </c>
      <c r="I182" s="184"/>
      <c r="L182" s="180"/>
      <c r="M182" s="185"/>
      <c r="N182" s="186"/>
      <c r="O182" s="186"/>
      <c r="P182" s="186"/>
      <c r="Q182" s="186"/>
      <c r="R182" s="186"/>
      <c r="S182" s="186"/>
      <c r="T182" s="187"/>
      <c r="AT182" s="181" t="s">
        <v>182</v>
      </c>
      <c r="AU182" s="181" t="s">
        <v>84</v>
      </c>
      <c r="AV182" s="15" t="s">
        <v>173</v>
      </c>
      <c r="AW182" s="15" t="s">
        <v>28</v>
      </c>
      <c r="AX182" s="15" t="s">
        <v>79</v>
      </c>
      <c r="AY182" s="181" t="s">
        <v>166</v>
      </c>
    </row>
    <row r="183" spans="1:65" s="2" customFormat="1" ht="21.75" customHeight="1">
      <c r="A183" s="32"/>
      <c r="B183" s="149"/>
      <c r="C183" s="150" t="s">
        <v>247</v>
      </c>
      <c r="D183" s="150" t="s">
        <v>169</v>
      </c>
      <c r="E183" s="151" t="s">
        <v>959</v>
      </c>
      <c r="F183" s="152" t="s">
        <v>960</v>
      </c>
      <c r="G183" s="153" t="s">
        <v>369</v>
      </c>
      <c r="H183" s="154">
        <v>52.88</v>
      </c>
      <c r="I183" s="155"/>
      <c r="J183" s="156">
        <f>ROUND(I183*H183,2)</f>
        <v>0</v>
      </c>
      <c r="K183" s="157"/>
      <c r="L183" s="33"/>
      <c r="M183" s="158" t="s">
        <v>1</v>
      </c>
      <c r="N183" s="159" t="s">
        <v>38</v>
      </c>
      <c r="O183" s="58"/>
      <c r="P183" s="160">
        <f>O183*H183</f>
        <v>0</v>
      </c>
      <c r="Q183" s="160">
        <v>6.0000000000000002E-5</v>
      </c>
      <c r="R183" s="160">
        <f>Q183*H183</f>
        <v>3.1728000000000004E-3</v>
      </c>
      <c r="S183" s="160">
        <v>0</v>
      </c>
      <c r="T183" s="161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253</v>
      </c>
      <c r="AT183" s="162" t="s">
        <v>169</v>
      </c>
      <c r="AU183" s="162" t="s">
        <v>84</v>
      </c>
      <c r="AY183" s="17" t="s">
        <v>166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84</v>
      </c>
      <c r="BK183" s="163">
        <f>ROUND(I183*H183,2)</f>
        <v>0</v>
      </c>
      <c r="BL183" s="17" t="s">
        <v>253</v>
      </c>
      <c r="BM183" s="162" t="s">
        <v>961</v>
      </c>
    </row>
    <row r="184" spans="1:65" s="13" customFormat="1">
      <c r="B184" s="164"/>
      <c r="D184" s="165" t="s">
        <v>182</v>
      </c>
      <c r="E184" s="166" t="s">
        <v>1</v>
      </c>
      <c r="F184" s="167" t="s">
        <v>957</v>
      </c>
      <c r="H184" s="166" t="s">
        <v>1</v>
      </c>
      <c r="I184" s="168"/>
      <c r="L184" s="164"/>
      <c r="M184" s="169"/>
      <c r="N184" s="170"/>
      <c r="O184" s="170"/>
      <c r="P184" s="170"/>
      <c r="Q184" s="170"/>
      <c r="R184" s="170"/>
      <c r="S184" s="170"/>
      <c r="T184" s="171"/>
      <c r="AT184" s="166" t="s">
        <v>182</v>
      </c>
      <c r="AU184" s="166" t="s">
        <v>84</v>
      </c>
      <c r="AV184" s="13" t="s">
        <v>79</v>
      </c>
      <c r="AW184" s="13" t="s">
        <v>28</v>
      </c>
      <c r="AX184" s="13" t="s">
        <v>72</v>
      </c>
      <c r="AY184" s="166" t="s">
        <v>166</v>
      </c>
    </row>
    <row r="185" spans="1:65" s="14" customFormat="1">
      <c r="B185" s="172"/>
      <c r="D185" s="165" t="s">
        <v>182</v>
      </c>
      <c r="E185" s="173" t="s">
        <v>1</v>
      </c>
      <c r="F185" s="174" t="s">
        <v>962</v>
      </c>
      <c r="H185" s="175">
        <v>52.88</v>
      </c>
      <c r="I185" s="176"/>
      <c r="L185" s="172"/>
      <c r="M185" s="177"/>
      <c r="N185" s="178"/>
      <c r="O185" s="178"/>
      <c r="P185" s="178"/>
      <c r="Q185" s="178"/>
      <c r="R185" s="178"/>
      <c r="S185" s="178"/>
      <c r="T185" s="179"/>
      <c r="AT185" s="173" t="s">
        <v>182</v>
      </c>
      <c r="AU185" s="173" t="s">
        <v>84</v>
      </c>
      <c r="AV185" s="14" t="s">
        <v>84</v>
      </c>
      <c r="AW185" s="14" t="s">
        <v>28</v>
      </c>
      <c r="AX185" s="14" t="s">
        <v>79</v>
      </c>
      <c r="AY185" s="173" t="s">
        <v>166</v>
      </c>
    </row>
    <row r="186" spans="1:65" s="2" customFormat="1" ht="21.75" customHeight="1">
      <c r="A186" s="32"/>
      <c r="B186" s="149"/>
      <c r="C186" s="150" t="s">
        <v>253</v>
      </c>
      <c r="D186" s="150" t="s">
        <v>169</v>
      </c>
      <c r="E186" s="151" t="s">
        <v>441</v>
      </c>
      <c r="F186" s="152" t="s">
        <v>442</v>
      </c>
      <c r="G186" s="153" t="s">
        <v>369</v>
      </c>
      <c r="H186" s="154">
        <v>28.58</v>
      </c>
      <c r="I186" s="155"/>
      <c r="J186" s="156">
        <f>ROUND(I186*H186,2)</f>
        <v>0</v>
      </c>
      <c r="K186" s="157"/>
      <c r="L186" s="33"/>
      <c r="M186" s="158" t="s">
        <v>1</v>
      </c>
      <c r="N186" s="159" t="s">
        <v>38</v>
      </c>
      <c r="O186" s="58"/>
      <c r="P186" s="160">
        <f>O186*H186</f>
        <v>0</v>
      </c>
      <c r="Q186" s="160">
        <v>6.0000000000000002E-5</v>
      </c>
      <c r="R186" s="160">
        <f>Q186*H186</f>
        <v>1.7148E-3</v>
      </c>
      <c r="S186" s="160">
        <v>0</v>
      </c>
      <c r="T186" s="161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2" t="s">
        <v>253</v>
      </c>
      <c r="AT186" s="162" t="s">
        <v>169</v>
      </c>
      <c r="AU186" s="162" t="s">
        <v>84</v>
      </c>
      <c r="AY186" s="17" t="s">
        <v>166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7" t="s">
        <v>84</v>
      </c>
      <c r="BK186" s="163">
        <f>ROUND(I186*H186,2)</f>
        <v>0</v>
      </c>
      <c r="BL186" s="17" t="s">
        <v>253</v>
      </c>
      <c r="BM186" s="162" t="s">
        <v>963</v>
      </c>
    </row>
    <row r="187" spans="1:65" s="13" customFormat="1">
      <c r="B187" s="164"/>
      <c r="D187" s="165" t="s">
        <v>182</v>
      </c>
      <c r="E187" s="166" t="s">
        <v>1</v>
      </c>
      <c r="F187" s="167" t="s">
        <v>964</v>
      </c>
      <c r="H187" s="166" t="s">
        <v>1</v>
      </c>
      <c r="I187" s="168"/>
      <c r="L187" s="164"/>
      <c r="M187" s="169"/>
      <c r="N187" s="170"/>
      <c r="O187" s="170"/>
      <c r="P187" s="170"/>
      <c r="Q187" s="170"/>
      <c r="R187" s="170"/>
      <c r="S187" s="170"/>
      <c r="T187" s="171"/>
      <c r="AT187" s="166" t="s">
        <v>182</v>
      </c>
      <c r="AU187" s="166" t="s">
        <v>84</v>
      </c>
      <c r="AV187" s="13" t="s">
        <v>79</v>
      </c>
      <c r="AW187" s="13" t="s">
        <v>28</v>
      </c>
      <c r="AX187" s="13" t="s">
        <v>72</v>
      </c>
      <c r="AY187" s="166" t="s">
        <v>166</v>
      </c>
    </row>
    <row r="188" spans="1:65" s="14" customFormat="1">
      <c r="B188" s="172"/>
      <c r="D188" s="165" t="s">
        <v>182</v>
      </c>
      <c r="E188" s="173" t="s">
        <v>1</v>
      </c>
      <c r="F188" s="174" t="s">
        <v>965</v>
      </c>
      <c r="H188" s="175">
        <v>28.58</v>
      </c>
      <c r="I188" s="176"/>
      <c r="L188" s="172"/>
      <c r="M188" s="177"/>
      <c r="N188" s="178"/>
      <c r="O188" s="178"/>
      <c r="P188" s="178"/>
      <c r="Q188" s="178"/>
      <c r="R188" s="178"/>
      <c r="S188" s="178"/>
      <c r="T188" s="179"/>
      <c r="AT188" s="173" t="s">
        <v>182</v>
      </c>
      <c r="AU188" s="173" t="s">
        <v>84</v>
      </c>
      <c r="AV188" s="14" t="s">
        <v>84</v>
      </c>
      <c r="AW188" s="14" t="s">
        <v>28</v>
      </c>
      <c r="AX188" s="14" t="s">
        <v>79</v>
      </c>
      <c r="AY188" s="173" t="s">
        <v>166</v>
      </c>
    </row>
    <row r="189" spans="1:65" s="2" customFormat="1" ht="21.75" customHeight="1">
      <c r="A189" s="32"/>
      <c r="B189" s="149"/>
      <c r="C189" s="150" t="s">
        <v>258</v>
      </c>
      <c r="D189" s="150" t="s">
        <v>169</v>
      </c>
      <c r="E189" s="151" t="s">
        <v>449</v>
      </c>
      <c r="F189" s="152" t="s">
        <v>450</v>
      </c>
      <c r="G189" s="153" t="s">
        <v>369</v>
      </c>
      <c r="H189" s="154">
        <v>51.81</v>
      </c>
      <c r="I189" s="155"/>
      <c r="J189" s="156">
        <f>ROUND(I189*H189,2)</f>
        <v>0</v>
      </c>
      <c r="K189" s="157"/>
      <c r="L189" s="33"/>
      <c r="M189" s="158" t="s">
        <v>1</v>
      </c>
      <c r="N189" s="159" t="s">
        <v>38</v>
      </c>
      <c r="O189" s="58"/>
      <c r="P189" s="160">
        <f>O189*H189</f>
        <v>0</v>
      </c>
      <c r="Q189" s="160">
        <v>5.0000000000000002E-5</v>
      </c>
      <c r="R189" s="160">
        <f>Q189*H189</f>
        <v>2.5905000000000004E-3</v>
      </c>
      <c r="S189" s="160">
        <v>0</v>
      </c>
      <c r="T189" s="161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2" t="s">
        <v>253</v>
      </c>
      <c r="AT189" s="162" t="s">
        <v>169</v>
      </c>
      <c r="AU189" s="162" t="s">
        <v>84</v>
      </c>
      <c r="AY189" s="17" t="s">
        <v>166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7" t="s">
        <v>84</v>
      </c>
      <c r="BK189" s="163">
        <f>ROUND(I189*H189,2)</f>
        <v>0</v>
      </c>
      <c r="BL189" s="17" t="s">
        <v>253</v>
      </c>
      <c r="BM189" s="162" t="s">
        <v>966</v>
      </c>
    </row>
    <row r="190" spans="1:65" s="13" customFormat="1">
      <c r="B190" s="164"/>
      <c r="D190" s="165" t="s">
        <v>182</v>
      </c>
      <c r="E190" s="166" t="s">
        <v>1</v>
      </c>
      <c r="F190" s="167" t="s">
        <v>967</v>
      </c>
      <c r="H190" s="166" t="s">
        <v>1</v>
      </c>
      <c r="I190" s="168"/>
      <c r="L190" s="164"/>
      <c r="M190" s="169"/>
      <c r="N190" s="170"/>
      <c r="O190" s="170"/>
      <c r="P190" s="170"/>
      <c r="Q190" s="170"/>
      <c r="R190" s="170"/>
      <c r="S190" s="170"/>
      <c r="T190" s="171"/>
      <c r="AT190" s="166" t="s">
        <v>182</v>
      </c>
      <c r="AU190" s="166" t="s">
        <v>84</v>
      </c>
      <c r="AV190" s="13" t="s">
        <v>79</v>
      </c>
      <c r="AW190" s="13" t="s">
        <v>28</v>
      </c>
      <c r="AX190" s="13" t="s">
        <v>72</v>
      </c>
      <c r="AY190" s="166" t="s">
        <v>166</v>
      </c>
    </row>
    <row r="191" spans="1:65" s="14" customFormat="1">
      <c r="B191" s="172"/>
      <c r="D191" s="165" t="s">
        <v>182</v>
      </c>
      <c r="E191" s="173" t="s">
        <v>1</v>
      </c>
      <c r="F191" s="174" t="s">
        <v>968</v>
      </c>
      <c r="H191" s="175">
        <v>51.81</v>
      </c>
      <c r="I191" s="176"/>
      <c r="L191" s="172"/>
      <c r="M191" s="177"/>
      <c r="N191" s="178"/>
      <c r="O191" s="178"/>
      <c r="P191" s="178"/>
      <c r="Q191" s="178"/>
      <c r="R191" s="178"/>
      <c r="S191" s="178"/>
      <c r="T191" s="179"/>
      <c r="AT191" s="173" t="s">
        <v>182</v>
      </c>
      <c r="AU191" s="173" t="s">
        <v>84</v>
      </c>
      <c r="AV191" s="14" t="s">
        <v>84</v>
      </c>
      <c r="AW191" s="14" t="s">
        <v>28</v>
      </c>
      <c r="AX191" s="14" t="s">
        <v>79</v>
      </c>
      <c r="AY191" s="173" t="s">
        <v>166</v>
      </c>
    </row>
    <row r="192" spans="1:65" s="2" customFormat="1" ht="21.75" customHeight="1">
      <c r="A192" s="32"/>
      <c r="B192" s="149"/>
      <c r="C192" s="150" t="s">
        <v>265</v>
      </c>
      <c r="D192" s="150" t="s">
        <v>169</v>
      </c>
      <c r="E192" s="151" t="s">
        <v>453</v>
      </c>
      <c r="F192" s="152" t="s">
        <v>454</v>
      </c>
      <c r="G192" s="153" t="s">
        <v>369</v>
      </c>
      <c r="H192" s="154">
        <v>32.43</v>
      </c>
      <c r="I192" s="155"/>
      <c r="J192" s="156">
        <f>ROUND(I192*H192,2)</f>
        <v>0</v>
      </c>
      <c r="K192" s="157"/>
      <c r="L192" s="33"/>
      <c r="M192" s="158" t="s">
        <v>1</v>
      </c>
      <c r="N192" s="159" t="s">
        <v>38</v>
      </c>
      <c r="O192" s="58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2" t="s">
        <v>253</v>
      </c>
      <c r="AT192" s="162" t="s">
        <v>169</v>
      </c>
      <c r="AU192" s="162" t="s">
        <v>84</v>
      </c>
      <c r="AY192" s="17" t="s">
        <v>166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7" t="s">
        <v>84</v>
      </c>
      <c r="BK192" s="163">
        <f>ROUND(I192*H192,2)</f>
        <v>0</v>
      </c>
      <c r="BL192" s="17" t="s">
        <v>253</v>
      </c>
      <c r="BM192" s="162" t="s">
        <v>969</v>
      </c>
    </row>
    <row r="193" spans="1:65" s="13" customFormat="1">
      <c r="B193" s="164"/>
      <c r="D193" s="165" t="s">
        <v>182</v>
      </c>
      <c r="E193" s="166" t="s">
        <v>1</v>
      </c>
      <c r="F193" s="167" t="s">
        <v>944</v>
      </c>
      <c r="H193" s="166" t="s">
        <v>1</v>
      </c>
      <c r="I193" s="168"/>
      <c r="L193" s="164"/>
      <c r="M193" s="169"/>
      <c r="N193" s="170"/>
      <c r="O193" s="170"/>
      <c r="P193" s="170"/>
      <c r="Q193" s="170"/>
      <c r="R193" s="170"/>
      <c r="S193" s="170"/>
      <c r="T193" s="171"/>
      <c r="AT193" s="166" t="s">
        <v>182</v>
      </c>
      <c r="AU193" s="166" t="s">
        <v>84</v>
      </c>
      <c r="AV193" s="13" t="s">
        <v>79</v>
      </c>
      <c r="AW193" s="13" t="s">
        <v>28</v>
      </c>
      <c r="AX193" s="13" t="s">
        <v>72</v>
      </c>
      <c r="AY193" s="166" t="s">
        <v>166</v>
      </c>
    </row>
    <row r="194" spans="1:65" s="14" customFormat="1">
      <c r="B194" s="172"/>
      <c r="D194" s="165" t="s">
        <v>182</v>
      </c>
      <c r="E194" s="173" t="s">
        <v>1</v>
      </c>
      <c r="F194" s="174" t="s">
        <v>956</v>
      </c>
      <c r="H194" s="175">
        <v>31.49</v>
      </c>
      <c r="I194" s="176"/>
      <c r="L194" s="172"/>
      <c r="M194" s="177"/>
      <c r="N194" s="178"/>
      <c r="O194" s="178"/>
      <c r="P194" s="178"/>
      <c r="Q194" s="178"/>
      <c r="R194" s="178"/>
      <c r="S194" s="178"/>
      <c r="T194" s="179"/>
      <c r="AT194" s="173" t="s">
        <v>182</v>
      </c>
      <c r="AU194" s="173" t="s">
        <v>84</v>
      </c>
      <c r="AV194" s="14" t="s">
        <v>84</v>
      </c>
      <c r="AW194" s="14" t="s">
        <v>28</v>
      </c>
      <c r="AX194" s="14" t="s">
        <v>72</v>
      </c>
      <c r="AY194" s="173" t="s">
        <v>166</v>
      </c>
    </row>
    <row r="195" spans="1:65" s="13" customFormat="1">
      <c r="B195" s="164"/>
      <c r="D195" s="165" t="s">
        <v>182</v>
      </c>
      <c r="E195" s="166" t="s">
        <v>1</v>
      </c>
      <c r="F195" s="167" t="s">
        <v>957</v>
      </c>
      <c r="H195" s="166" t="s">
        <v>1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1"/>
      <c r="AT195" s="166" t="s">
        <v>182</v>
      </c>
      <c r="AU195" s="166" t="s">
        <v>84</v>
      </c>
      <c r="AV195" s="13" t="s">
        <v>79</v>
      </c>
      <c r="AW195" s="13" t="s">
        <v>28</v>
      </c>
      <c r="AX195" s="13" t="s">
        <v>72</v>
      </c>
      <c r="AY195" s="166" t="s">
        <v>166</v>
      </c>
    </row>
    <row r="196" spans="1:65" s="14" customFormat="1">
      <c r="B196" s="172"/>
      <c r="D196" s="165" t="s">
        <v>182</v>
      </c>
      <c r="E196" s="173" t="s">
        <v>1</v>
      </c>
      <c r="F196" s="174" t="s">
        <v>958</v>
      </c>
      <c r="H196" s="175">
        <v>0.94</v>
      </c>
      <c r="I196" s="176"/>
      <c r="L196" s="172"/>
      <c r="M196" s="177"/>
      <c r="N196" s="178"/>
      <c r="O196" s="178"/>
      <c r="P196" s="178"/>
      <c r="Q196" s="178"/>
      <c r="R196" s="178"/>
      <c r="S196" s="178"/>
      <c r="T196" s="179"/>
      <c r="AT196" s="173" t="s">
        <v>182</v>
      </c>
      <c r="AU196" s="173" t="s">
        <v>84</v>
      </c>
      <c r="AV196" s="14" t="s">
        <v>84</v>
      </c>
      <c r="AW196" s="14" t="s">
        <v>28</v>
      </c>
      <c r="AX196" s="14" t="s">
        <v>72</v>
      </c>
      <c r="AY196" s="173" t="s">
        <v>166</v>
      </c>
    </row>
    <row r="197" spans="1:65" s="15" customFormat="1">
      <c r="B197" s="180"/>
      <c r="D197" s="165" t="s">
        <v>182</v>
      </c>
      <c r="E197" s="181" t="s">
        <v>1</v>
      </c>
      <c r="F197" s="182" t="s">
        <v>187</v>
      </c>
      <c r="H197" s="183">
        <v>32.43</v>
      </c>
      <c r="I197" s="184"/>
      <c r="L197" s="180"/>
      <c r="M197" s="185"/>
      <c r="N197" s="186"/>
      <c r="O197" s="186"/>
      <c r="P197" s="186"/>
      <c r="Q197" s="186"/>
      <c r="R197" s="186"/>
      <c r="S197" s="186"/>
      <c r="T197" s="187"/>
      <c r="AT197" s="181" t="s">
        <v>182</v>
      </c>
      <c r="AU197" s="181" t="s">
        <v>84</v>
      </c>
      <c r="AV197" s="15" t="s">
        <v>173</v>
      </c>
      <c r="AW197" s="15" t="s">
        <v>28</v>
      </c>
      <c r="AX197" s="15" t="s">
        <v>79</v>
      </c>
      <c r="AY197" s="181" t="s">
        <v>166</v>
      </c>
    </row>
    <row r="198" spans="1:65" s="2" customFormat="1" ht="33" customHeight="1">
      <c r="A198" s="32"/>
      <c r="B198" s="149"/>
      <c r="C198" s="150" t="s">
        <v>271</v>
      </c>
      <c r="D198" s="150" t="s">
        <v>169</v>
      </c>
      <c r="E198" s="151" t="s">
        <v>970</v>
      </c>
      <c r="F198" s="152" t="s">
        <v>971</v>
      </c>
      <c r="G198" s="153" t="s">
        <v>369</v>
      </c>
      <c r="H198" s="154">
        <v>52.88</v>
      </c>
      <c r="I198" s="155"/>
      <c r="J198" s="156">
        <f>ROUND(I198*H198,2)</f>
        <v>0</v>
      </c>
      <c r="K198" s="157"/>
      <c r="L198" s="33"/>
      <c r="M198" s="158" t="s">
        <v>1</v>
      </c>
      <c r="N198" s="159" t="s">
        <v>38</v>
      </c>
      <c r="O198" s="58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2" t="s">
        <v>253</v>
      </c>
      <c r="AT198" s="162" t="s">
        <v>169</v>
      </c>
      <c r="AU198" s="162" t="s">
        <v>84</v>
      </c>
      <c r="AY198" s="17" t="s">
        <v>166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7" t="s">
        <v>84</v>
      </c>
      <c r="BK198" s="163">
        <f>ROUND(I198*H198,2)</f>
        <v>0</v>
      </c>
      <c r="BL198" s="17" t="s">
        <v>253</v>
      </c>
      <c r="BM198" s="162" t="s">
        <v>972</v>
      </c>
    </row>
    <row r="199" spans="1:65" s="13" customFormat="1">
      <c r="B199" s="164"/>
      <c r="D199" s="165" t="s">
        <v>182</v>
      </c>
      <c r="E199" s="166" t="s">
        <v>1</v>
      </c>
      <c r="F199" s="167" t="s">
        <v>957</v>
      </c>
      <c r="H199" s="166" t="s">
        <v>1</v>
      </c>
      <c r="I199" s="168"/>
      <c r="L199" s="164"/>
      <c r="M199" s="169"/>
      <c r="N199" s="170"/>
      <c r="O199" s="170"/>
      <c r="P199" s="170"/>
      <c r="Q199" s="170"/>
      <c r="R199" s="170"/>
      <c r="S199" s="170"/>
      <c r="T199" s="171"/>
      <c r="AT199" s="166" t="s">
        <v>182</v>
      </c>
      <c r="AU199" s="166" t="s">
        <v>84</v>
      </c>
      <c r="AV199" s="13" t="s">
        <v>79</v>
      </c>
      <c r="AW199" s="13" t="s">
        <v>28</v>
      </c>
      <c r="AX199" s="13" t="s">
        <v>72</v>
      </c>
      <c r="AY199" s="166" t="s">
        <v>166</v>
      </c>
    </row>
    <row r="200" spans="1:65" s="14" customFormat="1">
      <c r="B200" s="172"/>
      <c r="D200" s="165" t="s">
        <v>182</v>
      </c>
      <c r="E200" s="173" t="s">
        <v>1</v>
      </c>
      <c r="F200" s="174" t="s">
        <v>962</v>
      </c>
      <c r="H200" s="175">
        <v>52.88</v>
      </c>
      <c r="I200" s="176"/>
      <c r="L200" s="172"/>
      <c r="M200" s="177"/>
      <c r="N200" s="178"/>
      <c r="O200" s="178"/>
      <c r="P200" s="178"/>
      <c r="Q200" s="178"/>
      <c r="R200" s="178"/>
      <c r="S200" s="178"/>
      <c r="T200" s="179"/>
      <c r="AT200" s="173" t="s">
        <v>182</v>
      </c>
      <c r="AU200" s="173" t="s">
        <v>84</v>
      </c>
      <c r="AV200" s="14" t="s">
        <v>84</v>
      </c>
      <c r="AW200" s="14" t="s">
        <v>28</v>
      </c>
      <c r="AX200" s="14" t="s">
        <v>79</v>
      </c>
      <c r="AY200" s="173" t="s">
        <v>166</v>
      </c>
    </row>
    <row r="201" spans="1:65" s="2" customFormat="1" ht="33" customHeight="1">
      <c r="A201" s="32"/>
      <c r="B201" s="149"/>
      <c r="C201" s="150" t="s">
        <v>7</v>
      </c>
      <c r="D201" s="150" t="s">
        <v>169</v>
      </c>
      <c r="E201" s="151" t="s">
        <v>456</v>
      </c>
      <c r="F201" s="152" t="s">
        <v>457</v>
      </c>
      <c r="G201" s="153" t="s">
        <v>369</v>
      </c>
      <c r="H201" s="154">
        <v>28.58</v>
      </c>
      <c r="I201" s="155"/>
      <c r="J201" s="156">
        <f>ROUND(I201*H201,2)</f>
        <v>0</v>
      </c>
      <c r="K201" s="157"/>
      <c r="L201" s="33"/>
      <c r="M201" s="158" t="s">
        <v>1</v>
      </c>
      <c r="N201" s="159" t="s">
        <v>38</v>
      </c>
      <c r="O201" s="58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2" t="s">
        <v>253</v>
      </c>
      <c r="AT201" s="162" t="s">
        <v>169</v>
      </c>
      <c r="AU201" s="162" t="s">
        <v>84</v>
      </c>
      <c r="AY201" s="17" t="s">
        <v>166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7" t="s">
        <v>84</v>
      </c>
      <c r="BK201" s="163">
        <f>ROUND(I201*H201,2)</f>
        <v>0</v>
      </c>
      <c r="BL201" s="17" t="s">
        <v>253</v>
      </c>
      <c r="BM201" s="162" t="s">
        <v>973</v>
      </c>
    </row>
    <row r="202" spans="1:65" s="13" customFormat="1">
      <c r="B202" s="164"/>
      <c r="D202" s="165" t="s">
        <v>182</v>
      </c>
      <c r="E202" s="166" t="s">
        <v>1</v>
      </c>
      <c r="F202" s="167" t="s">
        <v>964</v>
      </c>
      <c r="H202" s="166" t="s">
        <v>1</v>
      </c>
      <c r="I202" s="168"/>
      <c r="L202" s="164"/>
      <c r="M202" s="169"/>
      <c r="N202" s="170"/>
      <c r="O202" s="170"/>
      <c r="P202" s="170"/>
      <c r="Q202" s="170"/>
      <c r="R202" s="170"/>
      <c r="S202" s="170"/>
      <c r="T202" s="171"/>
      <c r="AT202" s="166" t="s">
        <v>182</v>
      </c>
      <c r="AU202" s="166" t="s">
        <v>84</v>
      </c>
      <c r="AV202" s="13" t="s">
        <v>79</v>
      </c>
      <c r="AW202" s="13" t="s">
        <v>28</v>
      </c>
      <c r="AX202" s="13" t="s">
        <v>72</v>
      </c>
      <c r="AY202" s="166" t="s">
        <v>166</v>
      </c>
    </row>
    <row r="203" spans="1:65" s="14" customFormat="1">
      <c r="B203" s="172"/>
      <c r="D203" s="165" t="s">
        <v>182</v>
      </c>
      <c r="E203" s="173" t="s">
        <v>1</v>
      </c>
      <c r="F203" s="174" t="s">
        <v>965</v>
      </c>
      <c r="H203" s="175">
        <v>28.58</v>
      </c>
      <c r="I203" s="176"/>
      <c r="L203" s="172"/>
      <c r="M203" s="177"/>
      <c r="N203" s="178"/>
      <c r="O203" s="178"/>
      <c r="P203" s="178"/>
      <c r="Q203" s="178"/>
      <c r="R203" s="178"/>
      <c r="S203" s="178"/>
      <c r="T203" s="179"/>
      <c r="AT203" s="173" t="s">
        <v>182</v>
      </c>
      <c r="AU203" s="173" t="s">
        <v>84</v>
      </c>
      <c r="AV203" s="14" t="s">
        <v>84</v>
      </c>
      <c r="AW203" s="14" t="s">
        <v>28</v>
      </c>
      <c r="AX203" s="14" t="s">
        <v>79</v>
      </c>
      <c r="AY203" s="173" t="s">
        <v>166</v>
      </c>
    </row>
    <row r="204" spans="1:65" s="2" customFormat="1" ht="33" customHeight="1">
      <c r="A204" s="32"/>
      <c r="B204" s="149"/>
      <c r="C204" s="150" t="s">
        <v>279</v>
      </c>
      <c r="D204" s="150" t="s">
        <v>169</v>
      </c>
      <c r="E204" s="151" t="s">
        <v>459</v>
      </c>
      <c r="F204" s="152" t="s">
        <v>460</v>
      </c>
      <c r="G204" s="153" t="s">
        <v>369</v>
      </c>
      <c r="H204" s="154">
        <v>51.81</v>
      </c>
      <c r="I204" s="155"/>
      <c r="J204" s="156">
        <f>ROUND(I204*H204,2)</f>
        <v>0</v>
      </c>
      <c r="K204" s="157"/>
      <c r="L204" s="33"/>
      <c r="M204" s="158" t="s">
        <v>1</v>
      </c>
      <c r="N204" s="159" t="s">
        <v>38</v>
      </c>
      <c r="O204" s="58"/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62" t="s">
        <v>253</v>
      </c>
      <c r="AT204" s="162" t="s">
        <v>169</v>
      </c>
      <c r="AU204" s="162" t="s">
        <v>84</v>
      </c>
      <c r="AY204" s="17" t="s">
        <v>166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7" t="s">
        <v>84</v>
      </c>
      <c r="BK204" s="163">
        <f>ROUND(I204*H204,2)</f>
        <v>0</v>
      </c>
      <c r="BL204" s="17" t="s">
        <v>253</v>
      </c>
      <c r="BM204" s="162" t="s">
        <v>974</v>
      </c>
    </row>
    <row r="205" spans="1:65" s="13" customFormat="1">
      <c r="B205" s="164"/>
      <c r="D205" s="165" t="s">
        <v>182</v>
      </c>
      <c r="E205" s="166" t="s">
        <v>1</v>
      </c>
      <c r="F205" s="167" t="s">
        <v>967</v>
      </c>
      <c r="H205" s="166" t="s">
        <v>1</v>
      </c>
      <c r="I205" s="168"/>
      <c r="L205" s="164"/>
      <c r="M205" s="169"/>
      <c r="N205" s="170"/>
      <c r="O205" s="170"/>
      <c r="P205" s="170"/>
      <c r="Q205" s="170"/>
      <c r="R205" s="170"/>
      <c r="S205" s="170"/>
      <c r="T205" s="171"/>
      <c r="AT205" s="166" t="s">
        <v>182</v>
      </c>
      <c r="AU205" s="166" t="s">
        <v>84</v>
      </c>
      <c r="AV205" s="13" t="s">
        <v>79</v>
      </c>
      <c r="AW205" s="13" t="s">
        <v>28</v>
      </c>
      <c r="AX205" s="13" t="s">
        <v>72</v>
      </c>
      <c r="AY205" s="166" t="s">
        <v>166</v>
      </c>
    </row>
    <row r="206" spans="1:65" s="14" customFormat="1">
      <c r="B206" s="172"/>
      <c r="D206" s="165" t="s">
        <v>182</v>
      </c>
      <c r="E206" s="173" t="s">
        <v>1</v>
      </c>
      <c r="F206" s="174" t="s">
        <v>968</v>
      </c>
      <c r="H206" s="175">
        <v>51.81</v>
      </c>
      <c r="I206" s="176"/>
      <c r="L206" s="172"/>
      <c r="M206" s="177"/>
      <c r="N206" s="178"/>
      <c r="O206" s="178"/>
      <c r="P206" s="178"/>
      <c r="Q206" s="178"/>
      <c r="R206" s="178"/>
      <c r="S206" s="178"/>
      <c r="T206" s="179"/>
      <c r="AT206" s="173" t="s">
        <v>182</v>
      </c>
      <c r="AU206" s="173" t="s">
        <v>84</v>
      </c>
      <c r="AV206" s="14" t="s">
        <v>84</v>
      </c>
      <c r="AW206" s="14" t="s">
        <v>28</v>
      </c>
      <c r="AX206" s="14" t="s">
        <v>79</v>
      </c>
      <c r="AY206" s="173" t="s">
        <v>166</v>
      </c>
    </row>
    <row r="207" spans="1:65" s="2" customFormat="1" ht="16.5" customHeight="1">
      <c r="A207" s="32"/>
      <c r="B207" s="149"/>
      <c r="C207" s="191" t="s">
        <v>284</v>
      </c>
      <c r="D207" s="191" t="s">
        <v>463</v>
      </c>
      <c r="E207" s="192" t="s">
        <v>975</v>
      </c>
      <c r="F207" s="193" t="s">
        <v>976</v>
      </c>
      <c r="G207" s="194" t="s">
        <v>369</v>
      </c>
      <c r="H207" s="195">
        <v>34.639000000000003</v>
      </c>
      <c r="I207" s="196"/>
      <c r="J207" s="197">
        <f>ROUND(I207*H207,2)</f>
        <v>0</v>
      </c>
      <c r="K207" s="198"/>
      <c r="L207" s="199"/>
      <c r="M207" s="200" t="s">
        <v>1</v>
      </c>
      <c r="N207" s="201" t="s">
        <v>38</v>
      </c>
      <c r="O207" s="58"/>
      <c r="P207" s="160">
        <f>O207*H207</f>
        <v>0</v>
      </c>
      <c r="Q207" s="160">
        <v>1E-3</v>
      </c>
      <c r="R207" s="160">
        <f>Q207*H207</f>
        <v>3.4639000000000003E-2</v>
      </c>
      <c r="S207" s="160">
        <v>0</v>
      </c>
      <c r="T207" s="16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339</v>
      </c>
      <c r="AT207" s="162" t="s">
        <v>463</v>
      </c>
      <c r="AU207" s="162" t="s">
        <v>84</v>
      </c>
      <c r="AY207" s="17" t="s">
        <v>166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84</v>
      </c>
      <c r="BK207" s="163">
        <f>ROUND(I207*H207,2)</f>
        <v>0</v>
      </c>
      <c r="BL207" s="17" t="s">
        <v>253</v>
      </c>
      <c r="BM207" s="162" t="s">
        <v>977</v>
      </c>
    </row>
    <row r="208" spans="1:65" s="13" customFormat="1">
      <c r="B208" s="164"/>
      <c r="D208" s="165" t="s">
        <v>182</v>
      </c>
      <c r="E208" s="166" t="s">
        <v>1</v>
      </c>
      <c r="F208" s="167" t="s">
        <v>944</v>
      </c>
      <c r="H208" s="166" t="s">
        <v>1</v>
      </c>
      <c r="I208" s="168"/>
      <c r="L208" s="164"/>
      <c r="M208" s="169"/>
      <c r="N208" s="170"/>
      <c r="O208" s="170"/>
      <c r="P208" s="170"/>
      <c r="Q208" s="170"/>
      <c r="R208" s="170"/>
      <c r="S208" s="170"/>
      <c r="T208" s="171"/>
      <c r="AT208" s="166" t="s">
        <v>182</v>
      </c>
      <c r="AU208" s="166" t="s">
        <v>84</v>
      </c>
      <c r="AV208" s="13" t="s">
        <v>79</v>
      </c>
      <c r="AW208" s="13" t="s">
        <v>28</v>
      </c>
      <c r="AX208" s="13" t="s">
        <v>72</v>
      </c>
      <c r="AY208" s="166" t="s">
        <v>166</v>
      </c>
    </row>
    <row r="209" spans="1:65" s="14" customFormat="1">
      <c r="B209" s="172"/>
      <c r="D209" s="165" t="s">
        <v>182</v>
      </c>
      <c r="E209" s="173" t="s">
        <v>1</v>
      </c>
      <c r="F209" s="174" t="s">
        <v>956</v>
      </c>
      <c r="H209" s="175">
        <v>31.49</v>
      </c>
      <c r="I209" s="176"/>
      <c r="L209" s="172"/>
      <c r="M209" s="177"/>
      <c r="N209" s="178"/>
      <c r="O209" s="178"/>
      <c r="P209" s="178"/>
      <c r="Q209" s="178"/>
      <c r="R209" s="178"/>
      <c r="S209" s="178"/>
      <c r="T209" s="179"/>
      <c r="AT209" s="173" t="s">
        <v>182</v>
      </c>
      <c r="AU209" s="173" t="s">
        <v>84</v>
      </c>
      <c r="AV209" s="14" t="s">
        <v>84</v>
      </c>
      <c r="AW209" s="14" t="s">
        <v>28</v>
      </c>
      <c r="AX209" s="14" t="s">
        <v>79</v>
      </c>
      <c r="AY209" s="173" t="s">
        <v>166</v>
      </c>
    </row>
    <row r="210" spans="1:65" s="14" customFormat="1">
      <c r="B210" s="172"/>
      <c r="D210" s="165" t="s">
        <v>182</v>
      </c>
      <c r="F210" s="174" t="s">
        <v>978</v>
      </c>
      <c r="H210" s="175">
        <v>34.639000000000003</v>
      </c>
      <c r="I210" s="176"/>
      <c r="L210" s="172"/>
      <c r="M210" s="177"/>
      <c r="N210" s="178"/>
      <c r="O210" s="178"/>
      <c r="P210" s="178"/>
      <c r="Q210" s="178"/>
      <c r="R210" s="178"/>
      <c r="S210" s="178"/>
      <c r="T210" s="179"/>
      <c r="AT210" s="173" t="s">
        <v>182</v>
      </c>
      <c r="AU210" s="173" t="s">
        <v>84</v>
      </c>
      <c r="AV210" s="14" t="s">
        <v>84</v>
      </c>
      <c r="AW210" s="14" t="s">
        <v>3</v>
      </c>
      <c r="AX210" s="14" t="s">
        <v>79</v>
      </c>
      <c r="AY210" s="173" t="s">
        <v>166</v>
      </c>
    </row>
    <row r="211" spans="1:65" s="2" customFormat="1" ht="16.5" customHeight="1">
      <c r="A211" s="32"/>
      <c r="B211" s="149"/>
      <c r="C211" s="191" t="s">
        <v>288</v>
      </c>
      <c r="D211" s="191" t="s">
        <v>463</v>
      </c>
      <c r="E211" s="192" t="s">
        <v>979</v>
      </c>
      <c r="F211" s="193" t="s">
        <v>980</v>
      </c>
      <c r="G211" s="194" t="s">
        <v>274</v>
      </c>
      <c r="H211" s="195">
        <v>8.8999999999999996E-2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38</v>
      </c>
      <c r="O211" s="58"/>
      <c r="P211" s="160">
        <f>O211*H211</f>
        <v>0</v>
      </c>
      <c r="Q211" s="160">
        <v>1</v>
      </c>
      <c r="R211" s="160">
        <f>Q211*H211</f>
        <v>8.8999999999999996E-2</v>
      </c>
      <c r="S211" s="160">
        <v>0</v>
      </c>
      <c r="T211" s="161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62" t="s">
        <v>339</v>
      </c>
      <c r="AT211" s="162" t="s">
        <v>463</v>
      </c>
      <c r="AU211" s="162" t="s">
        <v>84</v>
      </c>
      <c r="AY211" s="17" t="s">
        <v>166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7" t="s">
        <v>84</v>
      </c>
      <c r="BK211" s="163">
        <f>ROUND(I211*H211,2)</f>
        <v>0</v>
      </c>
      <c r="BL211" s="17" t="s">
        <v>253</v>
      </c>
      <c r="BM211" s="162" t="s">
        <v>981</v>
      </c>
    </row>
    <row r="212" spans="1:65" s="13" customFormat="1">
      <c r="B212" s="164"/>
      <c r="D212" s="165" t="s">
        <v>182</v>
      </c>
      <c r="E212" s="166" t="s">
        <v>1</v>
      </c>
      <c r="F212" s="167" t="s">
        <v>967</v>
      </c>
      <c r="H212" s="166" t="s">
        <v>1</v>
      </c>
      <c r="I212" s="168"/>
      <c r="L212" s="164"/>
      <c r="M212" s="169"/>
      <c r="N212" s="170"/>
      <c r="O212" s="170"/>
      <c r="P212" s="170"/>
      <c r="Q212" s="170"/>
      <c r="R212" s="170"/>
      <c r="S212" s="170"/>
      <c r="T212" s="171"/>
      <c r="AT212" s="166" t="s">
        <v>182</v>
      </c>
      <c r="AU212" s="166" t="s">
        <v>84</v>
      </c>
      <c r="AV212" s="13" t="s">
        <v>79</v>
      </c>
      <c r="AW212" s="13" t="s">
        <v>28</v>
      </c>
      <c r="AX212" s="13" t="s">
        <v>72</v>
      </c>
      <c r="AY212" s="166" t="s">
        <v>166</v>
      </c>
    </row>
    <row r="213" spans="1:65" s="14" customFormat="1">
      <c r="B213" s="172"/>
      <c r="D213" s="165" t="s">
        <v>182</v>
      </c>
      <c r="E213" s="173" t="s">
        <v>1</v>
      </c>
      <c r="F213" s="174" t="s">
        <v>982</v>
      </c>
      <c r="H213" s="175">
        <v>5.1999999999999998E-2</v>
      </c>
      <c r="I213" s="176"/>
      <c r="L213" s="172"/>
      <c r="M213" s="177"/>
      <c r="N213" s="178"/>
      <c r="O213" s="178"/>
      <c r="P213" s="178"/>
      <c r="Q213" s="178"/>
      <c r="R213" s="178"/>
      <c r="S213" s="178"/>
      <c r="T213" s="179"/>
      <c r="AT213" s="173" t="s">
        <v>182</v>
      </c>
      <c r="AU213" s="173" t="s">
        <v>84</v>
      </c>
      <c r="AV213" s="14" t="s">
        <v>84</v>
      </c>
      <c r="AW213" s="14" t="s">
        <v>28</v>
      </c>
      <c r="AX213" s="14" t="s">
        <v>72</v>
      </c>
      <c r="AY213" s="173" t="s">
        <v>166</v>
      </c>
    </row>
    <row r="214" spans="1:65" s="13" customFormat="1">
      <c r="B214" s="164"/>
      <c r="D214" s="165" t="s">
        <v>182</v>
      </c>
      <c r="E214" s="166" t="s">
        <v>1</v>
      </c>
      <c r="F214" s="167" t="s">
        <v>964</v>
      </c>
      <c r="H214" s="166" t="s">
        <v>1</v>
      </c>
      <c r="I214" s="168"/>
      <c r="L214" s="164"/>
      <c r="M214" s="169"/>
      <c r="N214" s="170"/>
      <c r="O214" s="170"/>
      <c r="P214" s="170"/>
      <c r="Q214" s="170"/>
      <c r="R214" s="170"/>
      <c r="S214" s="170"/>
      <c r="T214" s="171"/>
      <c r="AT214" s="166" t="s">
        <v>182</v>
      </c>
      <c r="AU214" s="166" t="s">
        <v>84</v>
      </c>
      <c r="AV214" s="13" t="s">
        <v>79</v>
      </c>
      <c r="AW214" s="13" t="s">
        <v>28</v>
      </c>
      <c r="AX214" s="13" t="s">
        <v>72</v>
      </c>
      <c r="AY214" s="166" t="s">
        <v>166</v>
      </c>
    </row>
    <row r="215" spans="1:65" s="14" customFormat="1">
      <c r="B215" s="172"/>
      <c r="D215" s="165" t="s">
        <v>182</v>
      </c>
      <c r="E215" s="173" t="s">
        <v>1</v>
      </c>
      <c r="F215" s="174" t="s">
        <v>983</v>
      </c>
      <c r="H215" s="175">
        <v>2.9000000000000001E-2</v>
      </c>
      <c r="I215" s="176"/>
      <c r="L215" s="172"/>
      <c r="M215" s="177"/>
      <c r="N215" s="178"/>
      <c r="O215" s="178"/>
      <c r="P215" s="178"/>
      <c r="Q215" s="178"/>
      <c r="R215" s="178"/>
      <c r="S215" s="178"/>
      <c r="T215" s="179"/>
      <c r="AT215" s="173" t="s">
        <v>182</v>
      </c>
      <c r="AU215" s="173" t="s">
        <v>84</v>
      </c>
      <c r="AV215" s="14" t="s">
        <v>84</v>
      </c>
      <c r="AW215" s="14" t="s">
        <v>28</v>
      </c>
      <c r="AX215" s="14" t="s">
        <v>72</v>
      </c>
      <c r="AY215" s="173" t="s">
        <v>166</v>
      </c>
    </row>
    <row r="216" spans="1:65" s="15" customFormat="1">
      <c r="B216" s="180"/>
      <c r="D216" s="165" t="s">
        <v>182</v>
      </c>
      <c r="E216" s="181" t="s">
        <v>1</v>
      </c>
      <c r="F216" s="182" t="s">
        <v>187</v>
      </c>
      <c r="H216" s="183">
        <v>8.1000000000000003E-2</v>
      </c>
      <c r="I216" s="184"/>
      <c r="L216" s="180"/>
      <c r="M216" s="185"/>
      <c r="N216" s="186"/>
      <c r="O216" s="186"/>
      <c r="P216" s="186"/>
      <c r="Q216" s="186"/>
      <c r="R216" s="186"/>
      <c r="S216" s="186"/>
      <c r="T216" s="187"/>
      <c r="AT216" s="181" t="s">
        <v>182</v>
      </c>
      <c r="AU216" s="181" t="s">
        <v>84</v>
      </c>
      <c r="AV216" s="15" t="s">
        <v>173</v>
      </c>
      <c r="AW216" s="15" t="s">
        <v>28</v>
      </c>
      <c r="AX216" s="15" t="s">
        <v>79</v>
      </c>
      <c r="AY216" s="181" t="s">
        <v>166</v>
      </c>
    </row>
    <row r="217" spans="1:65" s="14" customFormat="1">
      <c r="B217" s="172"/>
      <c r="D217" s="165" t="s">
        <v>182</v>
      </c>
      <c r="F217" s="174" t="s">
        <v>984</v>
      </c>
      <c r="H217" s="175">
        <v>8.8999999999999996E-2</v>
      </c>
      <c r="I217" s="176"/>
      <c r="L217" s="172"/>
      <c r="M217" s="177"/>
      <c r="N217" s="178"/>
      <c r="O217" s="178"/>
      <c r="P217" s="178"/>
      <c r="Q217" s="178"/>
      <c r="R217" s="178"/>
      <c r="S217" s="178"/>
      <c r="T217" s="179"/>
      <c r="AT217" s="173" t="s">
        <v>182</v>
      </c>
      <c r="AU217" s="173" t="s">
        <v>84</v>
      </c>
      <c r="AV217" s="14" t="s">
        <v>84</v>
      </c>
      <c r="AW217" s="14" t="s">
        <v>3</v>
      </c>
      <c r="AX217" s="14" t="s">
        <v>79</v>
      </c>
      <c r="AY217" s="173" t="s">
        <v>166</v>
      </c>
    </row>
    <row r="218" spans="1:65" s="2" customFormat="1" ht="16.5" customHeight="1">
      <c r="A218" s="32"/>
      <c r="B218" s="149"/>
      <c r="C218" s="191" t="s">
        <v>292</v>
      </c>
      <c r="D218" s="191" t="s">
        <v>463</v>
      </c>
      <c r="E218" s="192" t="s">
        <v>464</v>
      </c>
      <c r="F218" s="193" t="s">
        <v>465</v>
      </c>
      <c r="G218" s="194" t="s">
        <v>274</v>
      </c>
      <c r="H218" s="195">
        <v>5.8000000000000003E-2</v>
      </c>
      <c r="I218" s="196"/>
      <c r="J218" s="197">
        <f>ROUND(I218*H218,2)</f>
        <v>0</v>
      </c>
      <c r="K218" s="198"/>
      <c r="L218" s="199"/>
      <c r="M218" s="200" t="s">
        <v>1</v>
      </c>
      <c r="N218" s="201" t="s">
        <v>38</v>
      </c>
      <c r="O218" s="58"/>
      <c r="P218" s="160">
        <f>O218*H218</f>
        <v>0</v>
      </c>
      <c r="Q218" s="160">
        <v>1</v>
      </c>
      <c r="R218" s="160">
        <f>Q218*H218</f>
        <v>5.8000000000000003E-2</v>
      </c>
      <c r="S218" s="160">
        <v>0</v>
      </c>
      <c r="T218" s="161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62" t="s">
        <v>339</v>
      </c>
      <c r="AT218" s="162" t="s">
        <v>463</v>
      </c>
      <c r="AU218" s="162" t="s">
        <v>84</v>
      </c>
      <c r="AY218" s="17" t="s">
        <v>166</v>
      </c>
      <c r="BE218" s="163">
        <f>IF(N218="základná",J218,0)</f>
        <v>0</v>
      </c>
      <c r="BF218" s="163">
        <f>IF(N218="znížená",J218,0)</f>
        <v>0</v>
      </c>
      <c r="BG218" s="163">
        <f>IF(N218="zákl. prenesená",J218,0)</f>
        <v>0</v>
      </c>
      <c r="BH218" s="163">
        <f>IF(N218="zníž. prenesená",J218,0)</f>
        <v>0</v>
      </c>
      <c r="BI218" s="163">
        <f>IF(N218="nulová",J218,0)</f>
        <v>0</v>
      </c>
      <c r="BJ218" s="17" t="s">
        <v>84</v>
      </c>
      <c r="BK218" s="163">
        <f>ROUND(I218*H218,2)</f>
        <v>0</v>
      </c>
      <c r="BL218" s="17" t="s">
        <v>253</v>
      </c>
      <c r="BM218" s="162" t="s">
        <v>985</v>
      </c>
    </row>
    <row r="219" spans="1:65" s="13" customFormat="1">
      <c r="B219" s="164"/>
      <c r="D219" s="165" t="s">
        <v>182</v>
      </c>
      <c r="E219" s="166" t="s">
        <v>1</v>
      </c>
      <c r="F219" s="167" t="s">
        <v>957</v>
      </c>
      <c r="H219" s="166" t="s">
        <v>1</v>
      </c>
      <c r="I219" s="168"/>
      <c r="L219" s="164"/>
      <c r="M219" s="169"/>
      <c r="N219" s="170"/>
      <c r="O219" s="170"/>
      <c r="P219" s="170"/>
      <c r="Q219" s="170"/>
      <c r="R219" s="170"/>
      <c r="S219" s="170"/>
      <c r="T219" s="171"/>
      <c r="AT219" s="166" t="s">
        <v>182</v>
      </c>
      <c r="AU219" s="166" t="s">
        <v>84</v>
      </c>
      <c r="AV219" s="13" t="s">
        <v>79</v>
      </c>
      <c r="AW219" s="13" t="s">
        <v>28</v>
      </c>
      <c r="AX219" s="13" t="s">
        <v>72</v>
      </c>
      <c r="AY219" s="166" t="s">
        <v>166</v>
      </c>
    </row>
    <row r="220" spans="1:65" s="14" customFormat="1">
      <c r="B220" s="172"/>
      <c r="D220" s="165" t="s">
        <v>182</v>
      </c>
      <c r="E220" s="173" t="s">
        <v>1</v>
      </c>
      <c r="F220" s="174" t="s">
        <v>986</v>
      </c>
      <c r="H220" s="175">
        <v>5.2999999999999999E-2</v>
      </c>
      <c r="I220" s="176"/>
      <c r="L220" s="172"/>
      <c r="M220" s="177"/>
      <c r="N220" s="178"/>
      <c r="O220" s="178"/>
      <c r="P220" s="178"/>
      <c r="Q220" s="178"/>
      <c r="R220" s="178"/>
      <c r="S220" s="178"/>
      <c r="T220" s="179"/>
      <c r="AT220" s="173" t="s">
        <v>182</v>
      </c>
      <c r="AU220" s="173" t="s">
        <v>84</v>
      </c>
      <c r="AV220" s="14" t="s">
        <v>84</v>
      </c>
      <c r="AW220" s="14" t="s">
        <v>28</v>
      </c>
      <c r="AX220" s="14" t="s">
        <v>79</v>
      </c>
      <c r="AY220" s="173" t="s">
        <v>166</v>
      </c>
    </row>
    <row r="221" spans="1:65" s="14" customFormat="1">
      <c r="B221" s="172"/>
      <c r="D221" s="165" t="s">
        <v>182</v>
      </c>
      <c r="F221" s="174" t="s">
        <v>987</v>
      </c>
      <c r="H221" s="175">
        <v>5.8000000000000003E-2</v>
      </c>
      <c r="I221" s="176"/>
      <c r="L221" s="172"/>
      <c r="M221" s="177"/>
      <c r="N221" s="178"/>
      <c r="O221" s="178"/>
      <c r="P221" s="178"/>
      <c r="Q221" s="178"/>
      <c r="R221" s="178"/>
      <c r="S221" s="178"/>
      <c r="T221" s="179"/>
      <c r="AT221" s="173" t="s">
        <v>182</v>
      </c>
      <c r="AU221" s="173" t="s">
        <v>84</v>
      </c>
      <c r="AV221" s="14" t="s">
        <v>84</v>
      </c>
      <c r="AW221" s="14" t="s">
        <v>3</v>
      </c>
      <c r="AX221" s="14" t="s">
        <v>79</v>
      </c>
      <c r="AY221" s="173" t="s">
        <v>166</v>
      </c>
    </row>
    <row r="222" spans="1:65" s="2" customFormat="1" ht="21.75" customHeight="1">
      <c r="A222" s="32"/>
      <c r="B222" s="149"/>
      <c r="C222" s="191" t="s">
        <v>298</v>
      </c>
      <c r="D222" s="191" t="s">
        <v>463</v>
      </c>
      <c r="E222" s="192" t="s">
        <v>988</v>
      </c>
      <c r="F222" s="193" t="s">
        <v>989</v>
      </c>
      <c r="G222" s="194" t="s">
        <v>274</v>
      </c>
      <c r="H222" s="195">
        <v>1E-3</v>
      </c>
      <c r="I222" s="196"/>
      <c r="J222" s="197">
        <f>ROUND(I222*H222,2)</f>
        <v>0</v>
      </c>
      <c r="K222" s="198"/>
      <c r="L222" s="199"/>
      <c r="M222" s="200" t="s">
        <v>1</v>
      </c>
      <c r="N222" s="201" t="s">
        <v>38</v>
      </c>
      <c r="O222" s="58"/>
      <c r="P222" s="160">
        <f>O222*H222</f>
        <v>0</v>
      </c>
      <c r="Q222" s="160">
        <v>1</v>
      </c>
      <c r="R222" s="160">
        <f>Q222*H222</f>
        <v>1E-3</v>
      </c>
      <c r="S222" s="160">
        <v>0</v>
      </c>
      <c r="T222" s="161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62" t="s">
        <v>339</v>
      </c>
      <c r="AT222" s="162" t="s">
        <v>463</v>
      </c>
      <c r="AU222" s="162" t="s">
        <v>84</v>
      </c>
      <c r="AY222" s="17" t="s">
        <v>166</v>
      </c>
      <c r="BE222" s="163">
        <f>IF(N222="základná",J222,0)</f>
        <v>0</v>
      </c>
      <c r="BF222" s="163">
        <f>IF(N222="znížená",J222,0)</f>
        <v>0</v>
      </c>
      <c r="BG222" s="163">
        <f>IF(N222="zákl. prenesená",J222,0)</f>
        <v>0</v>
      </c>
      <c r="BH222" s="163">
        <f>IF(N222="zníž. prenesená",J222,0)</f>
        <v>0</v>
      </c>
      <c r="BI222" s="163">
        <f>IF(N222="nulová",J222,0)</f>
        <v>0</v>
      </c>
      <c r="BJ222" s="17" t="s">
        <v>84</v>
      </c>
      <c r="BK222" s="163">
        <f>ROUND(I222*H222,2)</f>
        <v>0</v>
      </c>
      <c r="BL222" s="17" t="s">
        <v>253</v>
      </c>
      <c r="BM222" s="162" t="s">
        <v>990</v>
      </c>
    </row>
    <row r="223" spans="1:65" s="13" customFormat="1">
      <c r="B223" s="164"/>
      <c r="D223" s="165" t="s">
        <v>182</v>
      </c>
      <c r="E223" s="166" t="s">
        <v>1</v>
      </c>
      <c r="F223" s="167" t="s">
        <v>957</v>
      </c>
      <c r="H223" s="166" t="s">
        <v>1</v>
      </c>
      <c r="I223" s="168"/>
      <c r="L223" s="164"/>
      <c r="M223" s="169"/>
      <c r="N223" s="170"/>
      <c r="O223" s="170"/>
      <c r="P223" s="170"/>
      <c r="Q223" s="170"/>
      <c r="R223" s="170"/>
      <c r="S223" s="170"/>
      <c r="T223" s="171"/>
      <c r="AT223" s="166" t="s">
        <v>182</v>
      </c>
      <c r="AU223" s="166" t="s">
        <v>84</v>
      </c>
      <c r="AV223" s="13" t="s">
        <v>79</v>
      </c>
      <c r="AW223" s="13" t="s">
        <v>28</v>
      </c>
      <c r="AX223" s="13" t="s">
        <v>72</v>
      </c>
      <c r="AY223" s="166" t="s">
        <v>166</v>
      </c>
    </row>
    <row r="224" spans="1:65" s="14" customFormat="1">
      <c r="B224" s="172"/>
      <c r="D224" s="165" t="s">
        <v>182</v>
      </c>
      <c r="E224" s="173" t="s">
        <v>1</v>
      </c>
      <c r="F224" s="174" t="s">
        <v>991</v>
      </c>
      <c r="H224" s="175">
        <v>1E-3</v>
      </c>
      <c r="I224" s="176"/>
      <c r="L224" s="172"/>
      <c r="M224" s="177"/>
      <c r="N224" s="178"/>
      <c r="O224" s="178"/>
      <c r="P224" s="178"/>
      <c r="Q224" s="178"/>
      <c r="R224" s="178"/>
      <c r="S224" s="178"/>
      <c r="T224" s="179"/>
      <c r="AT224" s="173" t="s">
        <v>182</v>
      </c>
      <c r="AU224" s="173" t="s">
        <v>84</v>
      </c>
      <c r="AV224" s="14" t="s">
        <v>84</v>
      </c>
      <c r="AW224" s="14" t="s">
        <v>28</v>
      </c>
      <c r="AX224" s="14" t="s">
        <v>79</v>
      </c>
      <c r="AY224" s="173" t="s">
        <v>166</v>
      </c>
    </row>
    <row r="225" spans="1:65" s="2" customFormat="1" ht="21.75" customHeight="1">
      <c r="A225" s="32"/>
      <c r="B225" s="149"/>
      <c r="C225" s="150" t="s">
        <v>306</v>
      </c>
      <c r="D225" s="150" t="s">
        <v>169</v>
      </c>
      <c r="E225" s="151" t="s">
        <v>495</v>
      </c>
      <c r="F225" s="152" t="s">
        <v>496</v>
      </c>
      <c r="G225" s="153" t="s">
        <v>369</v>
      </c>
      <c r="H225" s="154">
        <v>165.7</v>
      </c>
      <c r="I225" s="155"/>
      <c r="J225" s="156">
        <f>ROUND(I225*H225,2)</f>
        <v>0</v>
      </c>
      <c r="K225" s="157"/>
      <c r="L225" s="33"/>
      <c r="M225" s="158" t="s">
        <v>1</v>
      </c>
      <c r="N225" s="159" t="s">
        <v>38</v>
      </c>
      <c r="O225" s="58"/>
      <c r="P225" s="160">
        <f>O225*H225</f>
        <v>0</v>
      </c>
      <c r="Q225" s="160">
        <v>0</v>
      </c>
      <c r="R225" s="160">
        <f>Q225*H225</f>
        <v>0</v>
      </c>
      <c r="S225" s="160">
        <v>0</v>
      </c>
      <c r="T225" s="161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2" t="s">
        <v>253</v>
      </c>
      <c r="AT225" s="162" t="s">
        <v>169</v>
      </c>
      <c r="AU225" s="162" t="s">
        <v>84</v>
      </c>
      <c r="AY225" s="17" t="s">
        <v>166</v>
      </c>
      <c r="BE225" s="163">
        <f>IF(N225="základná",J225,0)</f>
        <v>0</v>
      </c>
      <c r="BF225" s="163">
        <f>IF(N225="znížená",J225,0)</f>
        <v>0</v>
      </c>
      <c r="BG225" s="163">
        <f>IF(N225="zákl. prenesená",J225,0)</f>
        <v>0</v>
      </c>
      <c r="BH225" s="163">
        <f>IF(N225="zníž. prenesená",J225,0)</f>
        <v>0</v>
      </c>
      <c r="BI225" s="163">
        <f>IF(N225="nulová",J225,0)</f>
        <v>0</v>
      </c>
      <c r="BJ225" s="17" t="s">
        <v>84</v>
      </c>
      <c r="BK225" s="163">
        <f>ROUND(I225*H225,2)</f>
        <v>0</v>
      </c>
      <c r="BL225" s="17" t="s">
        <v>253</v>
      </c>
      <c r="BM225" s="162" t="s">
        <v>992</v>
      </c>
    </row>
    <row r="226" spans="1:65" s="13" customFormat="1">
      <c r="B226" s="164"/>
      <c r="D226" s="165" t="s">
        <v>182</v>
      </c>
      <c r="E226" s="166" t="s">
        <v>1</v>
      </c>
      <c r="F226" s="167" t="s">
        <v>944</v>
      </c>
      <c r="H226" s="166" t="s">
        <v>1</v>
      </c>
      <c r="I226" s="168"/>
      <c r="L226" s="164"/>
      <c r="M226" s="169"/>
      <c r="N226" s="170"/>
      <c r="O226" s="170"/>
      <c r="P226" s="170"/>
      <c r="Q226" s="170"/>
      <c r="R226" s="170"/>
      <c r="S226" s="170"/>
      <c r="T226" s="171"/>
      <c r="AT226" s="166" t="s">
        <v>182</v>
      </c>
      <c r="AU226" s="166" t="s">
        <v>84</v>
      </c>
      <c r="AV226" s="13" t="s">
        <v>79</v>
      </c>
      <c r="AW226" s="13" t="s">
        <v>28</v>
      </c>
      <c r="AX226" s="13" t="s">
        <v>72</v>
      </c>
      <c r="AY226" s="166" t="s">
        <v>166</v>
      </c>
    </row>
    <row r="227" spans="1:65" s="14" customFormat="1">
      <c r="B227" s="172"/>
      <c r="D227" s="165" t="s">
        <v>182</v>
      </c>
      <c r="E227" s="173" t="s">
        <v>1</v>
      </c>
      <c r="F227" s="174" t="s">
        <v>956</v>
      </c>
      <c r="H227" s="175">
        <v>31.49</v>
      </c>
      <c r="I227" s="176"/>
      <c r="L227" s="172"/>
      <c r="M227" s="177"/>
      <c r="N227" s="178"/>
      <c r="O227" s="178"/>
      <c r="P227" s="178"/>
      <c r="Q227" s="178"/>
      <c r="R227" s="178"/>
      <c r="S227" s="178"/>
      <c r="T227" s="179"/>
      <c r="AT227" s="173" t="s">
        <v>182</v>
      </c>
      <c r="AU227" s="173" t="s">
        <v>84</v>
      </c>
      <c r="AV227" s="14" t="s">
        <v>84</v>
      </c>
      <c r="AW227" s="14" t="s">
        <v>28</v>
      </c>
      <c r="AX227" s="14" t="s">
        <v>72</v>
      </c>
      <c r="AY227" s="173" t="s">
        <v>166</v>
      </c>
    </row>
    <row r="228" spans="1:65" s="13" customFormat="1">
      <c r="B228" s="164"/>
      <c r="D228" s="165" t="s">
        <v>182</v>
      </c>
      <c r="E228" s="166" t="s">
        <v>1</v>
      </c>
      <c r="F228" s="167" t="s">
        <v>967</v>
      </c>
      <c r="H228" s="166" t="s">
        <v>1</v>
      </c>
      <c r="I228" s="168"/>
      <c r="L228" s="164"/>
      <c r="M228" s="169"/>
      <c r="N228" s="170"/>
      <c r="O228" s="170"/>
      <c r="P228" s="170"/>
      <c r="Q228" s="170"/>
      <c r="R228" s="170"/>
      <c r="S228" s="170"/>
      <c r="T228" s="171"/>
      <c r="AT228" s="166" t="s">
        <v>182</v>
      </c>
      <c r="AU228" s="166" t="s">
        <v>84</v>
      </c>
      <c r="AV228" s="13" t="s">
        <v>79</v>
      </c>
      <c r="AW228" s="13" t="s">
        <v>28</v>
      </c>
      <c r="AX228" s="13" t="s">
        <v>72</v>
      </c>
      <c r="AY228" s="166" t="s">
        <v>166</v>
      </c>
    </row>
    <row r="229" spans="1:65" s="14" customFormat="1">
      <c r="B229" s="172"/>
      <c r="D229" s="165" t="s">
        <v>182</v>
      </c>
      <c r="E229" s="173" t="s">
        <v>1</v>
      </c>
      <c r="F229" s="174" t="s">
        <v>968</v>
      </c>
      <c r="H229" s="175">
        <v>51.81</v>
      </c>
      <c r="I229" s="176"/>
      <c r="L229" s="172"/>
      <c r="M229" s="177"/>
      <c r="N229" s="178"/>
      <c r="O229" s="178"/>
      <c r="P229" s="178"/>
      <c r="Q229" s="178"/>
      <c r="R229" s="178"/>
      <c r="S229" s="178"/>
      <c r="T229" s="179"/>
      <c r="AT229" s="173" t="s">
        <v>182</v>
      </c>
      <c r="AU229" s="173" t="s">
        <v>84</v>
      </c>
      <c r="AV229" s="14" t="s">
        <v>84</v>
      </c>
      <c r="AW229" s="14" t="s">
        <v>28</v>
      </c>
      <c r="AX229" s="14" t="s">
        <v>72</v>
      </c>
      <c r="AY229" s="173" t="s">
        <v>166</v>
      </c>
    </row>
    <row r="230" spans="1:65" s="13" customFormat="1">
      <c r="B230" s="164"/>
      <c r="D230" s="165" t="s">
        <v>182</v>
      </c>
      <c r="E230" s="166" t="s">
        <v>1</v>
      </c>
      <c r="F230" s="167" t="s">
        <v>964</v>
      </c>
      <c r="H230" s="166" t="s">
        <v>1</v>
      </c>
      <c r="I230" s="168"/>
      <c r="L230" s="164"/>
      <c r="M230" s="169"/>
      <c r="N230" s="170"/>
      <c r="O230" s="170"/>
      <c r="P230" s="170"/>
      <c r="Q230" s="170"/>
      <c r="R230" s="170"/>
      <c r="S230" s="170"/>
      <c r="T230" s="171"/>
      <c r="AT230" s="166" t="s">
        <v>182</v>
      </c>
      <c r="AU230" s="166" t="s">
        <v>84</v>
      </c>
      <c r="AV230" s="13" t="s">
        <v>79</v>
      </c>
      <c r="AW230" s="13" t="s">
        <v>28</v>
      </c>
      <c r="AX230" s="13" t="s">
        <v>72</v>
      </c>
      <c r="AY230" s="166" t="s">
        <v>166</v>
      </c>
    </row>
    <row r="231" spans="1:65" s="14" customFormat="1">
      <c r="B231" s="172"/>
      <c r="D231" s="165" t="s">
        <v>182</v>
      </c>
      <c r="E231" s="173" t="s">
        <v>1</v>
      </c>
      <c r="F231" s="174" t="s">
        <v>965</v>
      </c>
      <c r="H231" s="175">
        <v>28.58</v>
      </c>
      <c r="I231" s="176"/>
      <c r="L231" s="172"/>
      <c r="M231" s="177"/>
      <c r="N231" s="178"/>
      <c r="O231" s="178"/>
      <c r="P231" s="178"/>
      <c r="Q231" s="178"/>
      <c r="R231" s="178"/>
      <c r="S231" s="178"/>
      <c r="T231" s="179"/>
      <c r="AT231" s="173" t="s">
        <v>182</v>
      </c>
      <c r="AU231" s="173" t="s">
        <v>84</v>
      </c>
      <c r="AV231" s="14" t="s">
        <v>84</v>
      </c>
      <c r="AW231" s="14" t="s">
        <v>28</v>
      </c>
      <c r="AX231" s="14" t="s">
        <v>72</v>
      </c>
      <c r="AY231" s="173" t="s">
        <v>166</v>
      </c>
    </row>
    <row r="232" spans="1:65" s="13" customFormat="1">
      <c r="B232" s="164"/>
      <c r="D232" s="165" t="s">
        <v>182</v>
      </c>
      <c r="E232" s="166" t="s">
        <v>1</v>
      </c>
      <c r="F232" s="167" t="s">
        <v>957</v>
      </c>
      <c r="H232" s="166" t="s">
        <v>1</v>
      </c>
      <c r="I232" s="168"/>
      <c r="L232" s="164"/>
      <c r="M232" s="169"/>
      <c r="N232" s="170"/>
      <c r="O232" s="170"/>
      <c r="P232" s="170"/>
      <c r="Q232" s="170"/>
      <c r="R232" s="170"/>
      <c r="S232" s="170"/>
      <c r="T232" s="171"/>
      <c r="AT232" s="166" t="s">
        <v>182</v>
      </c>
      <c r="AU232" s="166" t="s">
        <v>84</v>
      </c>
      <c r="AV232" s="13" t="s">
        <v>79</v>
      </c>
      <c r="AW232" s="13" t="s">
        <v>28</v>
      </c>
      <c r="AX232" s="13" t="s">
        <v>72</v>
      </c>
      <c r="AY232" s="166" t="s">
        <v>166</v>
      </c>
    </row>
    <row r="233" spans="1:65" s="14" customFormat="1">
      <c r="B233" s="172"/>
      <c r="D233" s="165" t="s">
        <v>182</v>
      </c>
      <c r="E233" s="173" t="s">
        <v>1</v>
      </c>
      <c r="F233" s="174" t="s">
        <v>993</v>
      </c>
      <c r="H233" s="175">
        <v>53.82</v>
      </c>
      <c r="I233" s="176"/>
      <c r="L233" s="172"/>
      <c r="M233" s="177"/>
      <c r="N233" s="178"/>
      <c r="O233" s="178"/>
      <c r="P233" s="178"/>
      <c r="Q233" s="178"/>
      <c r="R233" s="178"/>
      <c r="S233" s="178"/>
      <c r="T233" s="179"/>
      <c r="AT233" s="173" t="s">
        <v>182</v>
      </c>
      <c r="AU233" s="173" t="s">
        <v>84</v>
      </c>
      <c r="AV233" s="14" t="s">
        <v>84</v>
      </c>
      <c r="AW233" s="14" t="s">
        <v>28</v>
      </c>
      <c r="AX233" s="14" t="s">
        <v>72</v>
      </c>
      <c r="AY233" s="173" t="s">
        <v>166</v>
      </c>
    </row>
    <row r="234" spans="1:65" s="15" customFormat="1">
      <c r="B234" s="180"/>
      <c r="D234" s="165" t="s">
        <v>182</v>
      </c>
      <c r="E234" s="181" t="s">
        <v>1</v>
      </c>
      <c r="F234" s="182" t="s">
        <v>187</v>
      </c>
      <c r="H234" s="183">
        <v>165.7</v>
      </c>
      <c r="I234" s="184"/>
      <c r="L234" s="180"/>
      <c r="M234" s="185"/>
      <c r="N234" s="186"/>
      <c r="O234" s="186"/>
      <c r="P234" s="186"/>
      <c r="Q234" s="186"/>
      <c r="R234" s="186"/>
      <c r="S234" s="186"/>
      <c r="T234" s="187"/>
      <c r="AT234" s="181" t="s">
        <v>182</v>
      </c>
      <c r="AU234" s="181" t="s">
        <v>84</v>
      </c>
      <c r="AV234" s="15" t="s">
        <v>173</v>
      </c>
      <c r="AW234" s="15" t="s">
        <v>28</v>
      </c>
      <c r="AX234" s="15" t="s">
        <v>79</v>
      </c>
      <c r="AY234" s="181" t="s">
        <v>166</v>
      </c>
    </row>
    <row r="235" spans="1:65" s="2" customFormat="1" ht="21.75" customHeight="1">
      <c r="A235" s="32"/>
      <c r="B235" s="149"/>
      <c r="C235" s="150" t="s">
        <v>312</v>
      </c>
      <c r="D235" s="150" t="s">
        <v>169</v>
      </c>
      <c r="E235" s="151" t="s">
        <v>499</v>
      </c>
      <c r="F235" s="152" t="s">
        <v>500</v>
      </c>
      <c r="G235" s="153" t="s">
        <v>274</v>
      </c>
      <c r="H235" s="154">
        <v>0.193</v>
      </c>
      <c r="I235" s="155"/>
      <c r="J235" s="156">
        <f>ROUND(I235*H235,2)</f>
        <v>0</v>
      </c>
      <c r="K235" s="157"/>
      <c r="L235" s="33"/>
      <c r="M235" s="158" t="s">
        <v>1</v>
      </c>
      <c r="N235" s="159" t="s">
        <v>38</v>
      </c>
      <c r="O235" s="58"/>
      <c r="P235" s="160">
        <f>O235*H235</f>
        <v>0</v>
      </c>
      <c r="Q235" s="160">
        <v>0</v>
      </c>
      <c r="R235" s="160">
        <f>Q235*H235</f>
        <v>0</v>
      </c>
      <c r="S235" s="160">
        <v>0</v>
      </c>
      <c r="T235" s="161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2" t="s">
        <v>253</v>
      </c>
      <c r="AT235" s="162" t="s">
        <v>169</v>
      </c>
      <c r="AU235" s="162" t="s">
        <v>84</v>
      </c>
      <c r="AY235" s="17" t="s">
        <v>166</v>
      </c>
      <c r="BE235" s="163">
        <f>IF(N235="základná",J235,0)</f>
        <v>0</v>
      </c>
      <c r="BF235" s="163">
        <f>IF(N235="znížená",J235,0)</f>
        <v>0</v>
      </c>
      <c r="BG235" s="163">
        <f>IF(N235="zákl. prenesená",J235,0)</f>
        <v>0</v>
      </c>
      <c r="BH235" s="163">
        <f>IF(N235="zníž. prenesená",J235,0)</f>
        <v>0</v>
      </c>
      <c r="BI235" s="163">
        <f>IF(N235="nulová",J235,0)</f>
        <v>0</v>
      </c>
      <c r="BJ235" s="17" t="s">
        <v>84</v>
      </c>
      <c r="BK235" s="163">
        <f>ROUND(I235*H235,2)</f>
        <v>0</v>
      </c>
      <c r="BL235" s="17" t="s">
        <v>253</v>
      </c>
      <c r="BM235" s="162" t="s">
        <v>994</v>
      </c>
    </row>
    <row r="236" spans="1:65" s="12" customFormat="1" ht="22.9" customHeight="1">
      <c r="B236" s="136"/>
      <c r="D236" s="137" t="s">
        <v>71</v>
      </c>
      <c r="E236" s="147" t="s">
        <v>502</v>
      </c>
      <c r="F236" s="147" t="s">
        <v>503</v>
      </c>
      <c r="I236" s="139"/>
      <c r="J236" s="148">
        <f>BK236</f>
        <v>0</v>
      </c>
      <c r="L236" s="136"/>
      <c r="M236" s="141"/>
      <c r="N236" s="142"/>
      <c r="O236" s="142"/>
      <c r="P236" s="143">
        <f>SUM(P237:P240)</f>
        <v>0</v>
      </c>
      <c r="Q236" s="142"/>
      <c r="R236" s="143">
        <f>SUM(R237:R240)</f>
        <v>8.6111999999999994E-4</v>
      </c>
      <c r="S236" s="142"/>
      <c r="T236" s="144">
        <f>SUM(T237:T240)</f>
        <v>0</v>
      </c>
      <c r="AR236" s="137" t="s">
        <v>84</v>
      </c>
      <c r="AT236" s="145" t="s">
        <v>71</v>
      </c>
      <c r="AU236" s="145" t="s">
        <v>79</v>
      </c>
      <c r="AY236" s="137" t="s">
        <v>166</v>
      </c>
      <c r="BK236" s="146">
        <f>SUM(BK237:BK240)</f>
        <v>0</v>
      </c>
    </row>
    <row r="237" spans="1:65" s="2" customFormat="1" ht="21.75" customHeight="1">
      <c r="A237" s="32"/>
      <c r="B237" s="149"/>
      <c r="C237" s="150" t="s">
        <v>318</v>
      </c>
      <c r="D237" s="150" t="s">
        <v>169</v>
      </c>
      <c r="E237" s="151" t="s">
        <v>995</v>
      </c>
      <c r="F237" s="152" t="s">
        <v>996</v>
      </c>
      <c r="G237" s="153" t="s">
        <v>172</v>
      </c>
      <c r="H237" s="154">
        <v>2.6909999999999998</v>
      </c>
      <c r="I237" s="155"/>
      <c r="J237" s="156">
        <f>ROUND(I237*H237,2)</f>
        <v>0</v>
      </c>
      <c r="K237" s="157"/>
      <c r="L237" s="33"/>
      <c r="M237" s="158" t="s">
        <v>1</v>
      </c>
      <c r="N237" s="159" t="s">
        <v>38</v>
      </c>
      <c r="O237" s="58"/>
      <c r="P237" s="160">
        <f>O237*H237</f>
        <v>0</v>
      </c>
      <c r="Q237" s="160">
        <v>8.0000000000000007E-5</v>
      </c>
      <c r="R237" s="160">
        <f>Q237*H237</f>
        <v>2.1528000000000001E-4</v>
      </c>
      <c r="S237" s="160">
        <v>0</v>
      </c>
      <c r="T237" s="161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2" t="s">
        <v>253</v>
      </c>
      <c r="AT237" s="162" t="s">
        <v>169</v>
      </c>
      <c r="AU237" s="162" t="s">
        <v>84</v>
      </c>
      <c r="AY237" s="17" t="s">
        <v>166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7" t="s">
        <v>84</v>
      </c>
      <c r="BK237" s="163">
        <f>ROUND(I237*H237,2)</f>
        <v>0</v>
      </c>
      <c r="BL237" s="17" t="s">
        <v>253</v>
      </c>
      <c r="BM237" s="162" t="s">
        <v>997</v>
      </c>
    </row>
    <row r="238" spans="1:65" s="13" customFormat="1">
      <c r="B238" s="164"/>
      <c r="D238" s="165" t="s">
        <v>182</v>
      </c>
      <c r="E238" s="166" t="s">
        <v>1</v>
      </c>
      <c r="F238" s="167" t="s">
        <v>957</v>
      </c>
      <c r="H238" s="166" t="s">
        <v>1</v>
      </c>
      <c r="I238" s="168"/>
      <c r="L238" s="164"/>
      <c r="M238" s="169"/>
      <c r="N238" s="170"/>
      <c r="O238" s="170"/>
      <c r="P238" s="170"/>
      <c r="Q238" s="170"/>
      <c r="R238" s="170"/>
      <c r="S238" s="170"/>
      <c r="T238" s="171"/>
      <c r="AT238" s="166" t="s">
        <v>182</v>
      </c>
      <c r="AU238" s="166" t="s">
        <v>84</v>
      </c>
      <c r="AV238" s="13" t="s">
        <v>79</v>
      </c>
      <c r="AW238" s="13" t="s">
        <v>28</v>
      </c>
      <c r="AX238" s="13" t="s">
        <v>72</v>
      </c>
      <c r="AY238" s="166" t="s">
        <v>166</v>
      </c>
    </row>
    <row r="239" spans="1:65" s="14" customFormat="1">
      <c r="B239" s="172"/>
      <c r="D239" s="165" t="s">
        <v>182</v>
      </c>
      <c r="E239" s="173" t="s">
        <v>1</v>
      </c>
      <c r="F239" s="174" t="s">
        <v>998</v>
      </c>
      <c r="H239" s="175">
        <v>2.6909999999999998</v>
      </c>
      <c r="I239" s="176"/>
      <c r="L239" s="172"/>
      <c r="M239" s="177"/>
      <c r="N239" s="178"/>
      <c r="O239" s="178"/>
      <c r="P239" s="178"/>
      <c r="Q239" s="178"/>
      <c r="R239" s="178"/>
      <c r="S239" s="178"/>
      <c r="T239" s="179"/>
      <c r="AT239" s="173" t="s">
        <v>182</v>
      </c>
      <c r="AU239" s="173" t="s">
        <v>84</v>
      </c>
      <c r="AV239" s="14" t="s">
        <v>84</v>
      </c>
      <c r="AW239" s="14" t="s">
        <v>28</v>
      </c>
      <c r="AX239" s="14" t="s">
        <v>79</v>
      </c>
      <c r="AY239" s="173" t="s">
        <v>166</v>
      </c>
    </row>
    <row r="240" spans="1:65" s="2" customFormat="1" ht="33" customHeight="1">
      <c r="A240" s="32"/>
      <c r="B240" s="149"/>
      <c r="C240" s="150" t="s">
        <v>323</v>
      </c>
      <c r="D240" s="150" t="s">
        <v>169</v>
      </c>
      <c r="E240" s="151" t="s">
        <v>999</v>
      </c>
      <c r="F240" s="152" t="s">
        <v>1000</v>
      </c>
      <c r="G240" s="153" t="s">
        <v>172</v>
      </c>
      <c r="H240" s="154">
        <v>2.6909999999999998</v>
      </c>
      <c r="I240" s="155"/>
      <c r="J240" s="156">
        <f>ROUND(I240*H240,2)</f>
        <v>0</v>
      </c>
      <c r="K240" s="157"/>
      <c r="L240" s="33"/>
      <c r="M240" s="158" t="s">
        <v>1</v>
      </c>
      <c r="N240" s="159" t="s">
        <v>38</v>
      </c>
      <c r="O240" s="58"/>
      <c r="P240" s="160">
        <f>O240*H240</f>
        <v>0</v>
      </c>
      <c r="Q240" s="160">
        <v>2.4000000000000001E-4</v>
      </c>
      <c r="R240" s="160">
        <f>Q240*H240</f>
        <v>6.4583999999999996E-4</v>
      </c>
      <c r="S240" s="160">
        <v>0</v>
      </c>
      <c r="T240" s="161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2" t="s">
        <v>253</v>
      </c>
      <c r="AT240" s="162" t="s">
        <v>169</v>
      </c>
      <c r="AU240" s="162" t="s">
        <v>84</v>
      </c>
      <c r="AY240" s="17" t="s">
        <v>166</v>
      </c>
      <c r="BE240" s="163">
        <f>IF(N240="základná",J240,0)</f>
        <v>0</v>
      </c>
      <c r="BF240" s="163">
        <f>IF(N240="znížená",J240,0)</f>
        <v>0</v>
      </c>
      <c r="BG240" s="163">
        <f>IF(N240="zákl. prenesená",J240,0)</f>
        <v>0</v>
      </c>
      <c r="BH240" s="163">
        <f>IF(N240="zníž. prenesená",J240,0)</f>
        <v>0</v>
      </c>
      <c r="BI240" s="163">
        <f>IF(N240="nulová",J240,0)</f>
        <v>0</v>
      </c>
      <c r="BJ240" s="17" t="s">
        <v>84</v>
      </c>
      <c r="BK240" s="163">
        <f>ROUND(I240*H240,2)</f>
        <v>0</v>
      </c>
      <c r="BL240" s="17" t="s">
        <v>253</v>
      </c>
      <c r="BM240" s="162" t="s">
        <v>1001</v>
      </c>
    </row>
    <row r="241" spans="1:65" s="12" customFormat="1" ht="25.9" customHeight="1">
      <c r="B241" s="136"/>
      <c r="D241" s="137" t="s">
        <v>71</v>
      </c>
      <c r="E241" s="138" t="s">
        <v>1002</v>
      </c>
      <c r="F241" s="138" t="s">
        <v>1003</v>
      </c>
      <c r="I241" s="139"/>
      <c r="J241" s="140">
        <f>BK241</f>
        <v>0</v>
      </c>
      <c r="L241" s="136"/>
      <c r="M241" s="141"/>
      <c r="N241" s="142"/>
      <c r="O241" s="142"/>
      <c r="P241" s="143">
        <f>SUM(P242:P245)</f>
        <v>0</v>
      </c>
      <c r="Q241" s="142"/>
      <c r="R241" s="143">
        <f>SUM(R242:R245)</f>
        <v>4.2639999999999997E-2</v>
      </c>
      <c r="S241" s="142"/>
      <c r="T241" s="144">
        <f>SUM(T242:T245)</f>
        <v>0</v>
      </c>
      <c r="AR241" s="137" t="s">
        <v>173</v>
      </c>
      <c r="AT241" s="145" t="s">
        <v>71</v>
      </c>
      <c r="AU241" s="145" t="s">
        <v>72</v>
      </c>
      <c r="AY241" s="137" t="s">
        <v>166</v>
      </c>
      <c r="BK241" s="146">
        <f>SUM(BK242:BK245)</f>
        <v>0</v>
      </c>
    </row>
    <row r="242" spans="1:65" s="2" customFormat="1" ht="33" customHeight="1">
      <c r="A242" s="32"/>
      <c r="B242" s="149"/>
      <c r="C242" s="150" t="s">
        <v>330</v>
      </c>
      <c r="D242" s="150" t="s">
        <v>169</v>
      </c>
      <c r="E242" s="151" t="s">
        <v>1004</v>
      </c>
      <c r="F242" s="152" t="s">
        <v>1005</v>
      </c>
      <c r="G242" s="153" t="s">
        <v>1006</v>
      </c>
      <c r="H242" s="154">
        <v>0.5</v>
      </c>
      <c r="I242" s="155"/>
      <c r="J242" s="156">
        <f>ROUND(I242*H242,2)</f>
        <v>0</v>
      </c>
      <c r="K242" s="157"/>
      <c r="L242" s="33"/>
      <c r="M242" s="158" t="s">
        <v>1</v>
      </c>
      <c r="N242" s="159" t="s">
        <v>38</v>
      </c>
      <c r="O242" s="58"/>
      <c r="P242" s="160">
        <f>O242*H242</f>
        <v>0</v>
      </c>
      <c r="Q242" s="160">
        <v>0</v>
      </c>
      <c r="R242" s="160">
        <f>Q242*H242</f>
        <v>0</v>
      </c>
      <c r="S242" s="160">
        <v>0</v>
      </c>
      <c r="T242" s="161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2" t="s">
        <v>1007</v>
      </c>
      <c r="AT242" s="162" t="s">
        <v>169</v>
      </c>
      <c r="AU242" s="162" t="s">
        <v>79</v>
      </c>
      <c r="AY242" s="17" t="s">
        <v>166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7" t="s">
        <v>84</v>
      </c>
      <c r="BK242" s="163">
        <f>ROUND(I242*H242,2)</f>
        <v>0</v>
      </c>
      <c r="BL242" s="17" t="s">
        <v>1007</v>
      </c>
      <c r="BM242" s="162" t="s">
        <v>1008</v>
      </c>
    </row>
    <row r="243" spans="1:65" s="13" customFormat="1">
      <c r="B243" s="164"/>
      <c r="D243" s="165" t="s">
        <v>182</v>
      </c>
      <c r="E243" s="166" t="s">
        <v>1</v>
      </c>
      <c r="F243" s="167" t="s">
        <v>1009</v>
      </c>
      <c r="H243" s="166" t="s">
        <v>1</v>
      </c>
      <c r="I243" s="168"/>
      <c r="L243" s="164"/>
      <c r="M243" s="169"/>
      <c r="N243" s="170"/>
      <c r="O243" s="170"/>
      <c r="P243" s="170"/>
      <c r="Q243" s="170"/>
      <c r="R243" s="170"/>
      <c r="S243" s="170"/>
      <c r="T243" s="171"/>
      <c r="AT243" s="166" t="s">
        <v>182</v>
      </c>
      <c r="AU243" s="166" t="s">
        <v>79</v>
      </c>
      <c r="AV243" s="13" t="s">
        <v>79</v>
      </c>
      <c r="AW243" s="13" t="s">
        <v>28</v>
      </c>
      <c r="AX243" s="13" t="s">
        <v>72</v>
      </c>
      <c r="AY243" s="166" t="s">
        <v>166</v>
      </c>
    </row>
    <row r="244" spans="1:65" s="14" customFormat="1">
      <c r="B244" s="172"/>
      <c r="D244" s="165" t="s">
        <v>182</v>
      </c>
      <c r="E244" s="173" t="s">
        <v>1</v>
      </c>
      <c r="F244" s="174" t="s">
        <v>1010</v>
      </c>
      <c r="H244" s="175">
        <v>0.5</v>
      </c>
      <c r="I244" s="176"/>
      <c r="L244" s="172"/>
      <c r="M244" s="177"/>
      <c r="N244" s="178"/>
      <c r="O244" s="178"/>
      <c r="P244" s="178"/>
      <c r="Q244" s="178"/>
      <c r="R244" s="178"/>
      <c r="S244" s="178"/>
      <c r="T244" s="179"/>
      <c r="AT244" s="173" t="s">
        <v>182</v>
      </c>
      <c r="AU244" s="173" t="s">
        <v>79</v>
      </c>
      <c r="AV244" s="14" t="s">
        <v>84</v>
      </c>
      <c r="AW244" s="14" t="s">
        <v>28</v>
      </c>
      <c r="AX244" s="14" t="s">
        <v>79</v>
      </c>
      <c r="AY244" s="173" t="s">
        <v>166</v>
      </c>
    </row>
    <row r="245" spans="1:65" s="2" customFormat="1" ht="21.75" customHeight="1">
      <c r="A245" s="32"/>
      <c r="B245" s="149"/>
      <c r="C245" s="191" t="s">
        <v>334</v>
      </c>
      <c r="D245" s="191" t="s">
        <v>463</v>
      </c>
      <c r="E245" s="192" t="s">
        <v>1011</v>
      </c>
      <c r="F245" s="193" t="s">
        <v>1012</v>
      </c>
      <c r="G245" s="194" t="s">
        <v>203</v>
      </c>
      <c r="H245" s="195">
        <v>2</v>
      </c>
      <c r="I245" s="196"/>
      <c r="J245" s="197">
        <f>ROUND(I245*H245,2)</f>
        <v>0</v>
      </c>
      <c r="K245" s="198"/>
      <c r="L245" s="199"/>
      <c r="M245" s="207" t="s">
        <v>1</v>
      </c>
      <c r="N245" s="208" t="s">
        <v>38</v>
      </c>
      <c r="O245" s="204"/>
      <c r="P245" s="205">
        <f>O245*H245</f>
        <v>0</v>
      </c>
      <c r="Q245" s="205">
        <v>2.1319999999999999E-2</v>
      </c>
      <c r="R245" s="205">
        <f>Q245*H245</f>
        <v>4.2639999999999997E-2</v>
      </c>
      <c r="S245" s="205">
        <v>0</v>
      </c>
      <c r="T245" s="206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2" t="s">
        <v>211</v>
      </c>
      <c r="AT245" s="162" t="s">
        <v>463</v>
      </c>
      <c r="AU245" s="162" t="s">
        <v>79</v>
      </c>
      <c r="AY245" s="17" t="s">
        <v>166</v>
      </c>
      <c r="BE245" s="163">
        <f>IF(N245="základná",J245,0)</f>
        <v>0</v>
      </c>
      <c r="BF245" s="163">
        <f>IF(N245="znížená",J245,0)</f>
        <v>0</v>
      </c>
      <c r="BG245" s="163">
        <f>IF(N245="zákl. prenesená",J245,0)</f>
        <v>0</v>
      </c>
      <c r="BH245" s="163">
        <f>IF(N245="zníž. prenesená",J245,0)</f>
        <v>0</v>
      </c>
      <c r="BI245" s="163">
        <f>IF(N245="nulová",J245,0)</f>
        <v>0</v>
      </c>
      <c r="BJ245" s="17" t="s">
        <v>84</v>
      </c>
      <c r="BK245" s="163">
        <f>ROUND(I245*H245,2)</f>
        <v>0</v>
      </c>
      <c r="BL245" s="17" t="s">
        <v>173</v>
      </c>
      <c r="BM245" s="162" t="s">
        <v>1013</v>
      </c>
    </row>
    <row r="246" spans="1:65" s="2" customFormat="1" ht="6.95" customHeight="1">
      <c r="A246" s="32"/>
      <c r="B246" s="47"/>
      <c r="C246" s="48"/>
      <c r="D246" s="48"/>
      <c r="E246" s="48"/>
      <c r="F246" s="48"/>
      <c r="G246" s="48"/>
      <c r="H246" s="48"/>
      <c r="I246" s="48"/>
      <c r="J246" s="48"/>
      <c r="K246" s="48"/>
      <c r="L246" s="33"/>
      <c r="M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</sheetData>
  <autoFilter ref="C134:K245" xr:uid="{00000000-0009-0000-0000-000007000000}"/>
  <mergeCells count="15">
    <mergeCell ref="E121:H121"/>
    <mergeCell ref="E125:H125"/>
    <mergeCell ref="E123:H123"/>
    <mergeCell ref="E127:H12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70866141732283472" right="0.70866141732283472" top="0.55118110236220474" bottom="0.55118110236220474" header="0" footer="0"/>
  <pageSetup paperSize="9" scale="81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94"/>
  <sheetViews>
    <sheetView showGridLines="0" workbookViewId="0">
      <selection activeCell="F123" sqref="F12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 t="s">
        <v>5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111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hidden="1" customHeight="1">
      <c r="B4" s="20"/>
      <c r="D4" s="21" t="s">
        <v>130</v>
      </c>
      <c r="L4" s="20"/>
      <c r="M4" s="98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14</v>
      </c>
      <c r="L6" s="20"/>
    </row>
    <row r="7" spans="1:46" s="1" customFormat="1" ht="16.5" hidden="1" customHeight="1">
      <c r="B7" s="20"/>
      <c r="E7" s="299" t="str">
        <f>'Rekapitulácia stavby'!K6</f>
        <v>Džemo  - Komunitná kaviareň</v>
      </c>
      <c r="F7" s="300"/>
      <c r="G7" s="300"/>
      <c r="H7" s="300"/>
      <c r="L7" s="20"/>
    </row>
    <row r="8" spans="1:46" s="1" customFormat="1" ht="12" hidden="1" customHeight="1">
      <c r="B8" s="20"/>
      <c r="D8" s="27" t="s">
        <v>131</v>
      </c>
      <c r="L8" s="20"/>
    </row>
    <row r="9" spans="1:46" s="2" customFormat="1" ht="16.5" hidden="1" customHeight="1">
      <c r="A9" s="32"/>
      <c r="B9" s="33"/>
      <c r="C9" s="32"/>
      <c r="D9" s="32"/>
      <c r="E9" s="299" t="s">
        <v>132</v>
      </c>
      <c r="F9" s="302"/>
      <c r="G9" s="302"/>
      <c r="H9" s="30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133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hidden="1" customHeight="1">
      <c r="A11" s="32"/>
      <c r="B11" s="33"/>
      <c r="C11" s="32"/>
      <c r="D11" s="32"/>
      <c r="E11" s="295" t="s">
        <v>1014</v>
      </c>
      <c r="F11" s="302"/>
      <c r="G11" s="302"/>
      <c r="H11" s="30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16</v>
      </c>
      <c r="E13" s="32"/>
      <c r="F13" s="25" t="s">
        <v>1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18</v>
      </c>
      <c r="E14" s="32"/>
      <c r="F14" s="25" t="s">
        <v>19</v>
      </c>
      <c r="G14" s="32"/>
      <c r="H14" s="32"/>
      <c r="I14" s="27" t="s">
        <v>20</v>
      </c>
      <c r="J14" s="55">
        <f>'Rekapitulácia stavby'!AN8</f>
        <v>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21</v>
      </c>
      <c r="E16" s="32"/>
      <c r="F16" s="32"/>
      <c r="G16" s="32"/>
      <c r="H16" s="32"/>
      <c r="I16" s="27" t="s">
        <v>22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23</v>
      </c>
      <c r="F17" s="32"/>
      <c r="G17" s="32"/>
      <c r="H17" s="32"/>
      <c r="I17" s="27" t="s">
        <v>24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25</v>
      </c>
      <c r="E19" s="32"/>
      <c r="F19" s="32"/>
      <c r="G19" s="32"/>
      <c r="H19" s="32"/>
      <c r="I19" s="27" t="s">
        <v>22</v>
      </c>
      <c r="J19" s="28">
        <f>'Rekapitulácia stavby'!AN13</f>
        <v>0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303">
        <f>'Rekapitulácia stavby'!E14</f>
        <v>0</v>
      </c>
      <c r="F20" s="282"/>
      <c r="G20" s="282"/>
      <c r="H20" s="282"/>
      <c r="I20" s="27" t="s">
        <v>24</v>
      </c>
      <c r="J20" s="28">
        <f>'Rekapitulácia stavby'!AN14</f>
        <v>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26</v>
      </c>
      <c r="E22" s="32"/>
      <c r="F22" s="32"/>
      <c r="G22" s="32"/>
      <c r="H22" s="32"/>
      <c r="I22" s="27" t="s">
        <v>22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27</v>
      </c>
      <c r="F23" s="32"/>
      <c r="G23" s="32"/>
      <c r="H23" s="32"/>
      <c r="I23" s="2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29</v>
      </c>
      <c r="E25" s="32"/>
      <c r="F25" s="32"/>
      <c r="G25" s="32"/>
      <c r="H25" s="32"/>
      <c r="I25" s="27" t="s">
        <v>22</v>
      </c>
      <c r="J25" s="25" t="str">
        <f>IF('Rekapitulácia stavby'!AN19="","",'Rekapitulácia stavby'!AN19)</f>
        <v/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tr">
        <f>IF('Rekapitulácia stavby'!E20="","",'Rekapitulácia stavby'!E20)</f>
        <v xml:space="preserve"> </v>
      </c>
      <c r="F26" s="32"/>
      <c r="G26" s="32"/>
      <c r="H26" s="32"/>
      <c r="I26" s="27" t="s">
        <v>24</v>
      </c>
      <c r="J26" s="25" t="str">
        <f>IF('Rekapitulácia stavby'!AN20="","",'Rekapitulácia stavby'!AN20)</f>
        <v/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31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100"/>
      <c r="B29" s="101"/>
      <c r="C29" s="100"/>
      <c r="D29" s="100"/>
      <c r="E29" s="286" t="s">
        <v>1</v>
      </c>
      <c r="F29" s="286"/>
      <c r="G29" s="286"/>
      <c r="H29" s="286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3" t="s">
        <v>32</v>
      </c>
      <c r="E32" s="32"/>
      <c r="F32" s="32"/>
      <c r="G32" s="32"/>
      <c r="H32" s="32"/>
      <c r="I32" s="32"/>
      <c r="J32" s="71">
        <f>ROUND(J126,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34</v>
      </c>
      <c r="G34" s="32"/>
      <c r="H34" s="32"/>
      <c r="I34" s="36" t="s">
        <v>33</v>
      </c>
      <c r="J34" s="36" t="s">
        <v>35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99" t="s">
        <v>36</v>
      </c>
      <c r="E35" s="27" t="s">
        <v>37</v>
      </c>
      <c r="F35" s="104">
        <f>ROUND((SUM(BE126:BE193)),  2)</f>
        <v>0</v>
      </c>
      <c r="G35" s="32"/>
      <c r="H35" s="32"/>
      <c r="I35" s="105">
        <v>0.2</v>
      </c>
      <c r="J35" s="104">
        <f>ROUND(((SUM(BE126:BE193))*I35),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38</v>
      </c>
      <c r="F36" s="104">
        <f>ROUND((SUM(BF126:BF193)),  2)</f>
        <v>0</v>
      </c>
      <c r="G36" s="32"/>
      <c r="H36" s="32"/>
      <c r="I36" s="105">
        <v>0.2</v>
      </c>
      <c r="J36" s="104">
        <f>ROUND(((SUM(BF126:BF193))*I36),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39</v>
      </c>
      <c r="F37" s="104">
        <f>ROUND((SUM(BG126:BG193)),  2)</f>
        <v>0</v>
      </c>
      <c r="G37" s="32"/>
      <c r="H37" s="32"/>
      <c r="I37" s="105">
        <v>0.2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40</v>
      </c>
      <c r="F38" s="104">
        <f>ROUND((SUM(BH126:BH193)),  2)</f>
        <v>0</v>
      </c>
      <c r="G38" s="32"/>
      <c r="H38" s="32"/>
      <c r="I38" s="105">
        <v>0.2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41</v>
      </c>
      <c r="F39" s="104">
        <f>ROUND((SUM(BI126:BI193)),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47</v>
      </c>
      <c r="E61" s="35"/>
      <c r="F61" s="112" t="s">
        <v>48</v>
      </c>
      <c r="G61" s="45" t="s">
        <v>47</v>
      </c>
      <c r="H61" s="35"/>
      <c r="I61" s="35"/>
      <c r="J61" s="113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47</v>
      </c>
      <c r="E76" s="35"/>
      <c r="F76" s="112" t="s">
        <v>48</v>
      </c>
      <c r="G76" s="45" t="s">
        <v>47</v>
      </c>
      <c r="H76" s="35"/>
      <c r="I76" s="35"/>
      <c r="J76" s="113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hidden="1" customHeight="1">
      <c r="A82" s="32"/>
      <c r="B82" s="33"/>
      <c r="C82" s="21" t="s">
        <v>137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hidden="1" customHeight="1">
      <c r="A85" s="32"/>
      <c r="B85" s="33"/>
      <c r="C85" s="32"/>
      <c r="D85" s="32"/>
      <c r="E85" s="299" t="str">
        <f>E7</f>
        <v>Džemo  - Komunitná kaviareň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hidden="1" customHeight="1">
      <c r="B86" s="20"/>
      <c r="C86" s="27" t="s">
        <v>131</v>
      </c>
      <c r="L86" s="20"/>
    </row>
    <row r="87" spans="1:31" s="2" customFormat="1" ht="16.5" hidden="1" customHeight="1">
      <c r="A87" s="32"/>
      <c r="B87" s="33"/>
      <c r="C87" s="32"/>
      <c r="D87" s="32"/>
      <c r="E87" s="299" t="s">
        <v>132</v>
      </c>
      <c r="F87" s="302"/>
      <c r="G87" s="302"/>
      <c r="H87" s="30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hidden="1" customHeight="1">
      <c r="A88" s="32"/>
      <c r="B88" s="33"/>
      <c r="C88" s="27" t="s">
        <v>133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hidden="1" customHeight="1">
      <c r="A89" s="32"/>
      <c r="B89" s="33"/>
      <c r="C89" s="32"/>
      <c r="D89" s="32"/>
      <c r="E89" s="295" t="str">
        <f>E11</f>
        <v>01.3 - Zdravotechnika</v>
      </c>
      <c r="F89" s="302"/>
      <c r="G89" s="302"/>
      <c r="H89" s="30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hidden="1" customHeight="1">
      <c r="A91" s="32"/>
      <c r="B91" s="33"/>
      <c r="C91" s="27" t="s">
        <v>18</v>
      </c>
      <c r="D91" s="32"/>
      <c r="E91" s="32"/>
      <c r="F91" s="25" t="str">
        <f>F14</f>
        <v>Košice, Sídlisko KVP</v>
      </c>
      <c r="G91" s="32"/>
      <c r="H91" s="32"/>
      <c r="I91" s="27" t="s">
        <v>20</v>
      </c>
      <c r="J91" s="55">
        <f>IF(J14="","",J14)</f>
        <v>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hidden="1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hidden="1" customHeight="1">
      <c r="A93" s="32"/>
      <c r="B93" s="33"/>
      <c r="C93" s="27" t="s">
        <v>21</v>
      </c>
      <c r="D93" s="32"/>
      <c r="E93" s="32"/>
      <c r="F93" s="25" t="str">
        <f>E17</f>
        <v>Mestská časť Košice - Sídlisko KVP</v>
      </c>
      <c r="G93" s="32"/>
      <c r="H93" s="32"/>
      <c r="I93" s="27" t="s">
        <v>26</v>
      </c>
      <c r="J93" s="30" t="str">
        <f>E23</f>
        <v>ARZ architektonické štúdio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hidden="1" customHeight="1">
      <c r="A94" s="32"/>
      <c r="B94" s="33"/>
      <c r="C94" s="27" t="s">
        <v>25</v>
      </c>
      <c r="D94" s="32"/>
      <c r="E94" s="32"/>
      <c r="F94" s="25">
        <f>IF(E20="","",E20)</f>
        <v>0</v>
      </c>
      <c r="G94" s="32"/>
      <c r="H94" s="32"/>
      <c r="I94" s="27" t="s">
        <v>29</v>
      </c>
      <c r="J94" s="30" t="str">
        <f>E26</f>
        <v xml:space="preserve"> 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hidden="1" customHeight="1">
      <c r="A96" s="32"/>
      <c r="B96" s="33"/>
      <c r="C96" s="114" t="s">
        <v>138</v>
      </c>
      <c r="D96" s="106"/>
      <c r="E96" s="106"/>
      <c r="F96" s="106"/>
      <c r="G96" s="106"/>
      <c r="H96" s="106"/>
      <c r="I96" s="106"/>
      <c r="J96" s="115" t="s">
        <v>139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hidden="1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hidden="1" customHeight="1">
      <c r="A98" s="32"/>
      <c r="B98" s="33"/>
      <c r="C98" s="116" t="s">
        <v>140</v>
      </c>
      <c r="D98" s="32"/>
      <c r="E98" s="32"/>
      <c r="F98" s="32"/>
      <c r="G98" s="32"/>
      <c r="H98" s="32"/>
      <c r="I98" s="32"/>
      <c r="J98" s="71">
        <f>J126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141</v>
      </c>
    </row>
    <row r="99" spans="1:47" s="9" customFormat="1" ht="24.95" hidden="1" customHeight="1">
      <c r="B99" s="117"/>
      <c r="D99" s="118" t="s">
        <v>1015</v>
      </c>
      <c r="E99" s="119"/>
      <c r="F99" s="119"/>
      <c r="G99" s="119"/>
      <c r="H99" s="119"/>
      <c r="I99" s="119"/>
      <c r="J99" s="120">
        <f>J127</f>
        <v>0</v>
      </c>
      <c r="L99" s="117"/>
    </row>
    <row r="100" spans="1:47" s="10" customFormat="1" ht="19.899999999999999" hidden="1" customHeight="1">
      <c r="B100" s="121"/>
      <c r="D100" s="122" t="s">
        <v>1016</v>
      </c>
      <c r="E100" s="123"/>
      <c r="F100" s="123"/>
      <c r="G100" s="123"/>
      <c r="H100" s="123"/>
      <c r="I100" s="123"/>
      <c r="J100" s="124">
        <f>J128</f>
        <v>0</v>
      </c>
      <c r="L100" s="121"/>
    </row>
    <row r="101" spans="1:47" s="10" customFormat="1" ht="19.899999999999999" hidden="1" customHeight="1">
      <c r="B101" s="121"/>
      <c r="D101" s="122" t="s">
        <v>1017</v>
      </c>
      <c r="E101" s="123"/>
      <c r="F101" s="123"/>
      <c r="G101" s="123"/>
      <c r="H101" s="123"/>
      <c r="I101" s="123"/>
      <c r="J101" s="124">
        <f>J132</f>
        <v>0</v>
      </c>
      <c r="L101" s="121"/>
    </row>
    <row r="102" spans="1:47" s="10" customFormat="1" ht="19.899999999999999" hidden="1" customHeight="1">
      <c r="B102" s="121"/>
      <c r="D102" s="122" t="s">
        <v>1018</v>
      </c>
      <c r="E102" s="123"/>
      <c r="F102" s="123"/>
      <c r="G102" s="123"/>
      <c r="H102" s="123"/>
      <c r="I102" s="123"/>
      <c r="J102" s="124">
        <f>J138</f>
        <v>0</v>
      </c>
      <c r="L102" s="121"/>
    </row>
    <row r="103" spans="1:47" s="10" customFormat="1" ht="19.899999999999999" hidden="1" customHeight="1">
      <c r="B103" s="121"/>
      <c r="D103" s="122" t="s">
        <v>1019</v>
      </c>
      <c r="E103" s="123"/>
      <c r="F103" s="123"/>
      <c r="G103" s="123"/>
      <c r="H103" s="123"/>
      <c r="I103" s="123"/>
      <c r="J103" s="124">
        <f>J158</f>
        <v>0</v>
      </c>
      <c r="L103" s="121"/>
    </row>
    <row r="104" spans="1:47" s="10" customFormat="1" ht="19.899999999999999" hidden="1" customHeight="1">
      <c r="B104" s="121"/>
      <c r="D104" s="122" t="s">
        <v>1020</v>
      </c>
      <c r="E104" s="123"/>
      <c r="F104" s="123"/>
      <c r="G104" s="123"/>
      <c r="H104" s="123"/>
      <c r="I104" s="123"/>
      <c r="J104" s="124">
        <f>J169</f>
        <v>0</v>
      </c>
      <c r="L104" s="121"/>
    </row>
    <row r="105" spans="1:47" s="2" customFormat="1" ht="21.75" hidden="1" customHeight="1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47" s="2" customFormat="1" ht="6.95" hidden="1" customHeight="1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hidden="1"/>
    <row r="108" spans="1:47" hidden="1"/>
    <row r="109" spans="1:47" hidden="1"/>
    <row r="110" spans="1:47" s="2" customFormat="1" ht="6.95" customHeight="1">
      <c r="A110" s="32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24.95" customHeight="1">
      <c r="A111" s="32"/>
      <c r="B111" s="33"/>
      <c r="C111" s="21" t="s">
        <v>152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12" customHeight="1">
      <c r="A113" s="32"/>
      <c r="B113" s="33"/>
      <c r="C113" s="27" t="s">
        <v>14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16.5" customHeight="1">
      <c r="A114" s="32"/>
      <c r="B114" s="33"/>
      <c r="C114" s="32"/>
      <c r="D114" s="32"/>
      <c r="E114" s="299" t="str">
        <f>E7</f>
        <v>Džemo  - Komunitná kaviareň</v>
      </c>
      <c r="F114" s="300"/>
      <c r="G114" s="300"/>
      <c r="H114" s="300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1" customFormat="1" ht="12" customHeight="1">
      <c r="B115" s="20"/>
      <c r="C115" s="27" t="s">
        <v>131</v>
      </c>
      <c r="L115" s="20"/>
    </row>
    <row r="116" spans="1:63" s="2" customFormat="1" ht="16.5" customHeight="1">
      <c r="A116" s="32"/>
      <c r="B116" s="33"/>
      <c r="C116" s="32"/>
      <c r="D116" s="32"/>
      <c r="E116" s="299" t="s">
        <v>132</v>
      </c>
      <c r="F116" s="302"/>
      <c r="G116" s="302"/>
      <c r="H116" s="30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>
      <c r="A117" s="32"/>
      <c r="B117" s="33"/>
      <c r="C117" s="27" t="s">
        <v>133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6.5" customHeight="1">
      <c r="A118" s="32"/>
      <c r="B118" s="33"/>
      <c r="C118" s="32"/>
      <c r="D118" s="32"/>
      <c r="E118" s="295" t="str">
        <f>E11</f>
        <v>01.3 - Zdravotechnika</v>
      </c>
      <c r="F118" s="302"/>
      <c r="G118" s="302"/>
      <c r="H118" s="30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6.95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2" customHeight="1">
      <c r="A120" s="32"/>
      <c r="B120" s="33"/>
      <c r="C120" s="27" t="s">
        <v>18</v>
      </c>
      <c r="D120" s="32"/>
      <c r="E120" s="32"/>
      <c r="F120" s="25" t="str">
        <f>F14</f>
        <v>Košice, Sídlisko KVP</v>
      </c>
      <c r="G120" s="32"/>
      <c r="H120" s="32"/>
      <c r="I120" s="27" t="s">
        <v>20</v>
      </c>
      <c r="J120" s="55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25.7" customHeight="1">
      <c r="A122" s="32"/>
      <c r="B122" s="33"/>
      <c r="C122" s="27" t="s">
        <v>21</v>
      </c>
      <c r="D122" s="32"/>
      <c r="E122" s="32"/>
      <c r="F122" s="25" t="str">
        <f>E17</f>
        <v>Mestská časť Košice - Sídlisko KVP</v>
      </c>
      <c r="G122" s="32"/>
      <c r="H122" s="32"/>
      <c r="I122" s="27" t="s">
        <v>26</v>
      </c>
      <c r="J122" s="30" t="str">
        <f>E23</f>
        <v>ARZ architektonické štúdio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15.2" customHeight="1">
      <c r="A123" s="32"/>
      <c r="B123" s="33"/>
      <c r="C123" s="27" t="s">
        <v>25</v>
      </c>
      <c r="D123" s="32"/>
      <c r="E123" s="32"/>
      <c r="F123" s="25"/>
      <c r="G123" s="32"/>
      <c r="H123" s="32"/>
      <c r="I123" s="27" t="s">
        <v>29</v>
      </c>
      <c r="J123" s="30" t="str">
        <f>E26</f>
        <v xml:space="preserve"> 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0.3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11" customFormat="1" ht="29.25" customHeight="1">
      <c r="A125" s="125"/>
      <c r="B125" s="126"/>
      <c r="C125" s="127" t="s">
        <v>153</v>
      </c>
      <c r="D125" s="128" t="s">
        <v>57</v>
      </c>
      <c r="E125" s="128" t="s">
        <v>53</v>
      </c>
      <c r="F125" s="128" t="s">
        <v>54</v>
      </c>
      <c r="G125" s="128" t="s">
        <v>154</v>
      </c>
      <c r="H125" s="128" t="s">
        <v>155</v>
      </c>
      <c r="I125" s="128" t="s">
        <v>156</v>
      </c>
      <c r="J125" s="129" t="s">
        <v>139</v>
      </c>
      <c r="K125" s="130" t="s">
        <v>157</v>
      </c>
      <c r="L125" s="131"/>
      <c r="M125" s="62" t="s">
        <v>1</v>
      </c>
      <c r="N125" s="63" t="s">
        <v>36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</row>
    <row r="126" spans="1:63" s="2" customFormat="1" ht="22.9" customHeight="1">
      <c r="A126" s="32"/>
      <c r="B126" s="33"/>
      <c r="C126" s="69" t="s">
        <v>140</v>
      </c>
      <c r="D126" s="32"/>
      <c r="E126" s="32"/>
      <c r="F126" s="32"/>
      <c r="G126" s="32"/>
      <c r="H126" s="32"/>
      <c r="I126" s="32"/>
      <c r="J126" s="132">
        <f>BK126</f>
        <v>0</v>
      </c>
      <c r="K126" s="32"/>
      <c r="L126" s="33"/>
      <c r="M126" s="65"/>
      <c r="N126" s="56"/>
      <c r="O126" s="66"/>
      <c r="P126" s="133">
        <f>P127</f>
        <v>0</v>
      </c>
      <c r="Q126" s="66"/>
      <c r="R126" s="133">
        <f>R127</f>
        <v>0.27044999999999997</v>
      </c>
      <c r="S126" s="66"/>
      <c r="T126" s="134">
        <f>T127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7" t="s">
        <v>71</v>
      </c>
      <c r="AU126" s="17" t="s">
        <v>141</v>
      </c>
      <c r="BK126" s="135">
        <f>BK127</f>
        <v>0</v>
      </c>
    </row>
    <row r="127" spans="1:63" s="12" customFormat="1" ht="25.9" customHeight="1">
      <c r="B127" s="136"/>
      <c r="D127" s="137" t="s">
        <v>71</v>
      </c>
      <c r="E127" s="138" t="s">
        <v>302</v>
      </c>
      <c r="F127" s="138" t="s">
        <v>1021</v>
      </c>
      <c r="I127" s="139"/>
      <c r="J127" s="140">
        <f>BK127</f>
        <v>0</v>
      </c>
      <c r="L127" s="136"/>
      <c r="M127" s="141"/>
      <c r="N127" s="142"/>
      <c r="O127" s="142"/>
      <c r="P127" s="143">
        <f>P128+P132+P138+P158+P169</f>
        <v>0</v>
      </c>
      <c r="Q127" s="142"/>
      <c r="R127" s="143">
        <f>R128+R132+R138+R158+R169</f>
        <v>0.27044999999999997</v>
      </c>
      <c r="S127" s="142"/>
      <c r="T127" s="144">
        <f>T128+T132+T138+T158+T169</f>
        <v>0</v>
      </c>
      <c r="AR127" s="137" t="s">
        <v>84</v>
      </c>
      <c r="AT127" s="145" t="s">
        <v>71</v>
      </c>
      <c r="AU127" s="145" t="s">
        <v>72</v>
      </c>
      <c r="AY127" s="137" t="s">
        <v>166</v>
      </c>
      <c r="BK127" s="146">
        <f>BK128+BK132+BK138+BK158+BK169</f>
        <v>0</v>
      </c>
    </row>
    <row r="128" spans="1:63" s="12" customFormat="1" ht="22.9" customHeight="1">
      <c r="B128" s="136"/>
      <c r="D128" s="137" t="s">
        <v>71</v>
      </c>
      <c r="E128" s="147" t="s">
        <v>603</v>
      </c>
      <c r="F128" s="147" t="s">
        <v>1022</v>
      </c>
      <c r="I128" s="139"/>
      <c r="J128" s="148">
        <f>BK128</f>
        <v>0</v>
      </c>
      <c r="L128" s="136"/>
      <c r="M128" s="141"/>
      <c r="N128" s="142"/>
      <c r="O128" s="142"/>
      <c r="P128" s="143">
        <f>SUM(P129:P131)</f>
        <v>0</v>
      </c>
      <c r="Q128" s="142"/>
      <c r="R128" s="143">
        <f>SUM(R129:R131)</f>
        <v>3.0799999999999998E-3</v>
      </c>
      <c r="S128" s="142"/>
      <c r="T128" s="144">
        <f>SUM(T129:T131)</f>
        <v>0</v>
      </c>
      <c r="AR128" s="137" t="s">
        <v>84</v>
      </c>
      <c r="AT128" s="145" t="s">
        <v>71</v>
      </c>
      <c r="AU128" s="145" t="s">
        <v>79</v>
      </c>
      <c r="AY128" s="137" t="s">
        <v>166</v>
      </c>
      <c r="BK128" s="146">
        <f>SUM(BK129:BK131)</f>
        <v>0</v>
      </c>
    </row>
    <row r="129" spans="1:65" s="2" customFormat="1" ht="16.5" customHeight="1">
      <c r="A129" s="32"/>
      <c r="B129" s="149"/>
      <c r="C129" s="150" t="s">
        <v>79</v>
      </c>
      <c r="D129" s="150" t="s">
        <v>169</v>
      </c>
      <c r="E129" s="151" t="s">
        <v>1023</v>
      </c>
      <c r="F129" s="152" t="s">
        <v>1024</v>
      </c>
      <c r="G129" s="153" t="s">
        <v>203</v>
      </c>
      <c r="H129" s="154">
        <v>1</v>
      </c>
      <c r="I129" s="155"/>
      <c r="J129" s="156">
        <f>ROUND(I129*H129,2)</f>
        <v>0</v>
      </c>
      <c r="K129" s="157"/>
      <c r="L129" s="33"/>
      <c r="M129" s="158" t="s">
        <v>1</v>
      </c>
      <c r="N129" s="159" t="s">
        <v>38</v>
      </c>
      <c r="O129" s="58"/>
      <c r="P129" s="160">
        <f>O129*H129</f>
        <v>0</v>
      </c>
      <c r="Q129" s="160">
        <v>3.0799999999999998E-3</v>
      </c>
      <c r="R129" s="160">
        <f>Q129*H129</f>
        <v>3.0799999999999998E-3</v>
      </c>
      <c r="S129" s="160">
        <v>0</v>
      </c>
      <c r="T129" s="161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2" t="s">
        <v>253</v>
      </c>
      <c r="AT129" s="162" t="s">
        <v>169</v>
      </c>
      <c r="AU129" s="162" t="s">
        <v>84</v>
      </c>
      <c r="AY129" s="17" t="s">
        <v>166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7" t="s">
        <v>84</v>
      </c>
      <c r="BK129" s="163">
        <f>ROUND(I129*H129,2)</f>
        <v>0</v>
      </c>
      <c r="BL129" s="17" t="s">
        <v>253</v>
      </c>
      <c r="BM129" s="162" t="s">
        <v>84</v>
      </c>
    </row>
    <row r="130" spans="1:65" s="2" customFormat="1" ht="21.75" customHeight="1">
      <c r="A130" s="32"/>
      <c r="B130" s="149"/>
      <c r="C130" s="191" t="s">
        <v>84</v>
      </c>
      <c r="D130" s="191" t="s">
        <v>463</v>
      </c>
      <c r="E130" s="192" t="s">
        <v>1025</v>
      </c>
      <c r="F130" s="193" t="s">
        <v>1026</v>
      </c>
      <c r="G130" s="194" t="s">
        <v>203</v>
      </c>
      <c r="H130" s="195">
        <v>1</v>
      </c>
      <c r="I130" s="196"/>
      <c r="J130" s="197">
        <f>ROUND(I130*H130,2)</f>
        <v>0</v>
      </c>
      <c r="K130" s="198"/>
      <c r="L130" s="199"/>
      <c r="M130" s="200" t="s">
        <v>1</v>
      </c>
      <c r="N130" s="201" t="s">
        <v>38</v>
      </c>
      <c r="O130" s="58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2" t="s">
        <v>339</v>
      </c>
      <c r="AT130" s="162" t="s">
        <v>463</v>
      </c>
      <c r="AU130" s="162" t="s">
        <v>84</v>
      </c>
      <c r="AY130" s="17" t="s">
        <v>166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7" t="s">
        <v>84</v>
      </c>
      <c r="BK130" s="163">
        <f>ROUND(I130*H130,2)</f>
        <v>0</v>
      </c>
      <c r="BL130" s="17" t="s">
        <v>253</v>
      </c>
      <c r="BM130" s="162" t="s">
        <v>173</v>
      </c>
    </row>
    <row r="131" spans="1:65" s="2" customFormat="1" ht="21.75" customHeight="1">
      <c r="A131" s="32"/>
      <c r="B131" s="149"/>
      <c r="C131" s="150" t="s">
        <v>89</v>
      </c>
      <c r="D131" s="150" t="s">
        <v>169</v>
      </c>
      <c r="E131" s="151" t="s">
        <v>658</v>
      </c>
      <c r="F131" s="152" t="s">
        <v>659</v>
      </c>
      <c r="G131" s="153" t="s">
        <v>274</v>
      </c>
      <c r="H131" s="154">
        <v>3.0000000000000001E-3</v>
      </c>
      <c r="I131" s="155"/>
      <c r="J131" s="156">
        <f>ROUND(I131*H131,2)</f>
        <v>0</v>
      </c>
      <c r="K131" s="157"/>
      <c r="L131" s="33"/>
      <c r="M131" s="158" t="s">
        <v>1</v>
      </c>
      <c r="N131" s="159" t="s">
        <v>38</v>
      </c>
      <c r="O131" s="58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253</v>
      </c>
      <c r="AT131" s="162" t="s">
        <v>169</v>
      </c>
      <c r="AU131" s="162" t="s">
        <v>84</v>
      </c>
      <c r="AY131" s="17" t="s">
        <v>166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7" t="s">
        <v>84</v>
      </c>
      <c r="BK131" s="163">
        <f>ROUND(I131*H131,2)</f>
        <v>0</v>
      </c>
      <c r="BL131" s="17" t="s">
        <v>253</v>
      </c>
      <c r="BM131" s="162" t="s">
        <v>200</v>
      </c>
    </row>
    <row r="132" spans="1:65" s="12" customFormat="1" ht="22.9" customHeight="1">
      <c r="B132" s="136"/>
      <c r="D132" s="137" t="s">
        <v>71</v>
      </c>
      <c r="E132" s="147" t="s">
        <v>661</v>
      </c>
      <c r="F132" s="147" t="s">
        <v>1027</v>
      </c>
      <c r="I132" s="139"/>
      <c r="J132" s="148">
        <f>BK132</f>
        <v>0</v>
      </c>
      <c r="L132" s="136"/>
      <c r="M132" s="141"/>
      <c r="N132" s="142"/>
      <c r="O132" s="142"/>
      <c r="P132" s="143">
        <f>SUM(P133:P137)</f>
        <v>0</v>
      </c>
      <c r="Q132" s="142"/>
      <c r="R132" s="143">
        <f>SUM(R133:R137)</f>
        <v>1.41E-3</v>
      </c>
      <c r="S132" s="142"/>
      <c r="T132" s="144">
        <f>SUM(T133:T137)</f>
        <v>0</v>
      </c>
      <c r="AR132" s="137" t="s">
        <v>84</v>
      </c>
      <c r="AT132" s="145" t="s">
        <v>71</v>
      </c>
      <c r="AU132" s="145" t="s">
        <v>79</v>
      </c>
      <c r="AY132" s="137" t="s">
        <v>166</v>
      </c>
      <c r="BK132" s="146">
        <f>SUM(BK133:BK137)</f>
        <v>0</v>
      </c>
    </row>
    <row r="133" spans="1:65" s="2" customFormat="1" ht="21.75" customHeight="1">
      <c r="A133" s="32"/>
      <c r="B133" s="149"/>
      <c r="C133" s="150" t="s">
        <v>173</v>
      </c>
      <c r="D133" s="150" t="s">
        <v>169</v>
      </c>
      <c r="E133" s="151" t="s">
        <v>1028</v>
      </c>
      <c r="F133" s="152" t="s">
        <v>1029</v>
      </c>
      <c r="G133" s="153" t="s">
        <v>238</v>
      </c>
      <c r="H133" s="154">
        <v>34</v>
      </c>
      <c r="I133" s="155"/>
      <c r="J133" s="156">
        <f>ROUND(I133*H133,2)</f>
        <v>0</v>
      </c>
      <c r="K133" s="157"/>
      <c r="L133" s="33"/>
      <c r="M133" s="158" t="s">
        <v>1</v>
      </c>
      <c r="N133" s="159" t="s">
        <v>38</v>
      </c>
      <c r="O133" s="58"/>
      <c r="P133" s="160">
        <f>O133*H133</f>
        <v>0</v>
      </c>
      <c r="Q133" s="160">
        <v>2.0000000000000002E-5</v>
      </c>
      <c r="R133" s="160">
        <f>Q133*H133</f>
        <v>6.8000000000000005E-4</v>
      </c>
      <c r="S133" s="160">
        <v>0</v>
      </c>
      <c r="T133" s="161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2" t="s">
        <v>253</v>
      </c>
      <c r="AT133" s="162" t="s">
        <v>169</v>
      </c>
      <c r="AU133" s="162" t="s">
        <v>84</v>
      </c>
      <c r="AY133" s="17" t="s">
        <v>166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7" t="s">
        <v>84</v>
      </c>
      <c r="BK133" s="163">
        <f>ROUND(I133*H133,2)</f>
        <v>0</v>
      </c>
      <c r="BL133" s="17" t="s">
        <v>253</v>
      </c>
      <c r="BM133" s="162" t="s">
        <v>211</v>
      </c>
    </row>
    <row r="134" spans="1:65" s="2" customFormat="1" ht="21.75" customHeight="1">
      <c r="A134" s="32"/>
      <c r="B134" s="149"/>
      <c r="C134" s="191" t="s">
        <v>195</v>
      </c>
      <c r="D134" s="191" t="s">
        <v>463</v>
      </c>
      <c r="E134" s="192" t="s">
        <v>1030</v>
      </c>
      <c r="F134" s="193" t="s">
        <v>1031</v>
      </c>
      <c r="G134" s="194" t="s">
        <v>238</v>
      </c>
      <c r="H134" s="195">
        <v>17</v>
      </c>
      <c r="I134" s="196"/>
      <c r="J134" s="197">
        <f>ROUND(I134*H134,2)</f>
        <v>0</v>
      </c>
      <c r="K134" s="198"/>
      <c r="L134" s="199"/>
      <c r="M134" s="200" t="s">
        <v>1</v>
      </c>
      <c r="N134" s="201" t="s">
        <v>38</v>
      </c>
      <c r="O134" s="58"/>
      <c r="P134" s="160">
        <f>O134*H134</f>
        <v>0</v>
      </c>
      <c r="Q134" s="160">
        <v>1.0000000000000001E-5</v>
      </c>
      <c r="R134" s="160">
        <f>Q134*H134</f>
        <v>1.7000000000000001E-4</v>
      </c>
      <c r="S134" s="160">
        <v>0</v>
      </c>
      <c r="T134" s="161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339</v>
      </c>
      <c r="AT134" s="162" t="s">
        <v>463</v>
      </c>
      <c r="AU134" s="162" t="s">
        <v>84</v>
      </c>
      <c r="AY134" s="17" t="s">
        <v>166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7" t="s">
        <v>84</v>
      </c>
      <c r="BK134" s="163">
        <f>ROUND(I134*H134,2)</f>
        <v>0</v>
      </c>
      <c r="BL134" s="17" t="s">
        <v>253</v>
      </c>
      <c r="BM134" s="162" t="s">
        <v>216</v>
      </c>
    </row>
    <row r="135" spans="1:65" s="2" customFormat="1" ht="21.75" customHeight="1">
      <c r="A135" s="32"/>
      <c r="B135" s="149"/>
      <c r="C135" s="191" t="s">
        <v>200</v>
      </c>
      <c r="D135" s="191" t="s">
        <v>463</v>
      </c>
      <c r="E135" s="192" t="s">
        <v>1032</v>
      </c>
      <c r="F135" s="193" t="s">
        <v>1033</v>
      </c>
      <c r="G135" s="194" t="s">
        <v>238</v>
      </c>
      <c r="H135" s="195">
        <v>6</v>
      </c>
      <c r="I135" s="196"/>
      <c r="J135" s="197">
        <f>ROUND(I135*H135,2)</f>
        <v>0</v>
      </c>
      <c r="K135" s="198"/>
      <c r="L135" s="199"/>
      <c r="M135" s="200" t="s">
        <v>1</v>
      </c>
      <c r="N135" s="201" t="s">
        <v>38</v>
      </c>
      <c r="O135" s="58"/>
      <c r="P135" s="160">
        <f>O135*H135</f>
        <v>0</v>
      </c>
      <c r="Q135" s="160">
        <v>2.0000000000000002E-5</v>
      </c>
      <c r="R135" s="160">
        <f>Q135*H135</f>
        <v>1.2000000000000002E-4</v>
      </c>
      <c r="S135" s="160">
        <v>0</v>
      </c>
      <c r="T135" s="161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339</v>
      </c>
      <c r="AT135" s="162" t="s">
        <v>463</v>
      </c>
      <c r="AU135" s="162" t="s">
        <v>84</v>
      </c>
      <c r="AY135" s="17" t="s">
        <v>166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7" t="s">
        <v>84</v>
      </c>
      <c r="BK135" s="163">
        <f>ROUND(I135*H135,2)</f>
        <v>0</v>
      </c>
      <c r="BL135" s="17" t="s">
        <v>253</v>
      </c>
      <c r="BM135" s="162" t="s">
        <v>230</v>
      </c>
    </row>
    <row r="136" spans="1:65" s="2" customFormat="1" ht="21.75" customHeight="1">
      <c r="A136" s="32"/>
      <c r="B136" s="149"/>
      <c r="C136" s="191" t="s">
        <v>206</v>
      </c>
      <c r="D136" s="191" t="s">
        <v>463</v>
      </c>
      <c r="E136" s="192" t="s">
        <v>1034</v>
      </c>
      <c r="F136" s="193" t="s">
        <v>1035</v>
      </c>
      <c r="G136" s="194" t="s">
        <v>238</v>
      </c>
      <c r="H136" s="195">
        <v>11</v>
      </c>
      <c r="I136" s="196"/>
      <c r="J136" s="197">
        <f>ROUND(I136*H136,2)</f>
        <v>0</v>
      </c>
      <c r="K136" s="198"/>
      <c r="L136" s="199"/>
      <c r="M136" s="200" t="s">
        <v>1</v>
      </c>
      <c r="N136" s="201" t="s">
        <v>38</v>
      </c>
      <c r="O136" s="58"/>
      <c r="P136" s="160">
        <f>O136*H136</f>
        <v>0</v>
      </c>
      <c r="Q136" s="160">
        <v>4.0000000000000003E-5</v>
      </c>
      <c r="R136" s="160">
        <f>Q136*H136</f>
        <v>4.4000000000000002E-4</v>
      </c>
      <c r="S136" s="160">
        <v>0</v>
      </c>
      <c r="T136" s="161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339</v>
      </c>
      <c r="AT136" s="162" t="s">
        <v>463</v>
      </c>
      <c r="AU136" s="162" t="s">
        <v>84</v>
      </c>
      <c r="AY136" s="17" t="s">
        <v>166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7" t="s">
        <v>84</v>
      </c>
      <c r="BK136" s="163">
        <f>ROUND(I136*H136,2)</f>
        <v>0</v>
      </c>
      <c r="BL136" s="17" t="s">
        <v>253</v>
      </c>
      <c r="BM136" s="162" t="s">
        <v>242</v>
      </c>
    </row>
    <row r="137" spans="1:65" s="2" customFormat="1" ht="21.75" customHeight="1">
      <c r="A137" s="32"/>
      <c r="B137" s="149"/>
      <c r="C137" s="150" t="s">
        <v>211</v>
      </c>
      <c r="D137" s="150" t="s">
        <v>169</v>
      </c>
      <c r="E137" s="151" t="s">
        <v>673</v>
      </c>
      <c r="F137" s="152" t="s">
        <v>674</v>
      </c>
      <c r="G137" s="153" t="s">
        <v>274</v>
      </c>
      <c r="H137" s="154">
        <v>1E-3</v>
      </c>
      <c r="I137" s="155"/>
      <c r="J137" s="156">
        <f>ROUND(I137*H137,2)</f>
        <v>0</v>
      </c>
      <c r="K137" s="157"/>
      <c r="L137" s="33"/>
      <c r="M137" s="158" t="s">
        <v>1</v>
      </c>
      <c r="N137" s="159" t="s">
        <v>38</v>
      </c>
      <c r="O137" s="58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253</v>
      </c>
      <c r="AT137" s="162" t="s">
        <v>169</v>
      </c>
      <c r="AU137" s="162" t="s">
        <v>84</v>
      </c>
      <c r="AY137" s="17" t="s">
        <v>166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84</v>
      </c>
      <c r="BK137" s="163">
        <f>ROUND(I137*H137,2)</f>
        <v>0</v>
      </c>
      <c r="BL137" s="17" t="s">
        <v>253</v>
      </c>
      <c r="BM137" s="162" t="s">
        <v>253</v>
      </c>
    </row>
    <row r="138" spans="1:65" s="12" customFormat="1" ht="22.9" customHeight="1">
      <c r="B138" s="136"/>
      <c r="D138" s="137" t="s">
        <v>71</v>
      </c>
      <c r="E138" s="147" t="s">
        <v>304</v>
      </c>
      <c r="F138" s="147" t="s">
        <v>1036</v>
      </c>
      <c r="I138" s="139"/>
      <c r="J138" s="148">
        <f>BK138</f>
        <v>0</v>
      </c>
      <c r="L138" s="136"/>
      <c r="M138" s="141"/>
      <c r="N138" s="142"/>
      <c r="O138" s="142"/>
      <c r="P138" s="143">
        <f>SUM(P139:P157)</f>
        <v>0</v>
      </c>
      <c r="Q138" s="142"/>
      <c r="R138" s="143">
        <f>SUM(R139:R157)</f>
        <v>2.6760000000000003E-2</v>
      </c>
      <c r="S138" s="142"/>
      <c r="T138" s="144">
        <f>SUM(T139:T157)</f>
        <v>0</v>
      </c>
      <c r="AR138" s="137" t="s">
        <v>84</v>
      </c>
      <c r="AT138" s="145" t="s">
        <v>71</v>
      </c>
      <c r="AU138" s="145" t="s">
        <v>79</v>
      </c>
      <c r="AY138" s="137" t="s">
        <v>166</v>
      </c>
      <c r="BK138" s="146">
        <f>SUM(BK139:BK157)</f>
        <v>0</v>
      </c>
    </row>
    <row r="139" spans="1:65" s="2" customFormat="1" ht="21.75" customHeight="1">
      <c r="A139" s="32"/>
      <c r="B139" s="149"/>
      <c r="C139" s="150" t="s">
        <v>167</v>
      </c>
      <c r="D139" s="150" t="s">
        <v>169</v>
      </c>
      <c r="E139" s="151" t="s">
        <v>1037</v>
      </c>
      <c r="F139" s="152" t="s">
        <v>1038</v>
      </c>
      <c r="G139" s="153" t="s">
        <v>238</v>
      </c>
      <c r="H139" s="154">
        <v>15</v>
      </c>
      <c r="I139" s="155"/>
      <c r="J139" s="156">
        <f t="shared" ref="J139:J157" si="0">ROUND(I139*H139,2)</f>
        <v>0</v>
      </c>
      <c r="K139" s="157"/>
      <c r="L139" s="33"/>
      <c r="M139" s="158" t="s">
        <v>1</v>
      </c>
      <c r="N139" s="159" t="s">
        <v>38</v>
      </c>
      <c r="O139" s="58"/>
      <c r="P139" s="160">
        <f t="shared" ref="P139:P157" si="1">O139*H139</f>
        <v>0</v>
      </c>
      <c r="Q139" s="160">
        <v>1.6000000000000001E-4</v>
      </c>
      <c r="R139" s="160">
        <f t="shared" ref="R139:R157" si="2">Q139*H139</f>
        <v>2.4000000000000002E-3</v>
      </c>
      <c r="S139" s="160">
        <v>0</v>
      </c>
      <c r="T139" s="161">
        <f t="shared" ref="T139:T157" si="3"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253</v>
      </c>
      <c r="AT139" s="162" t="s">
        <v>169</v>
      </c>
      <c r="AU139" s="162" t="s">
        <v>84</v>
      </c>
      <c r="AY139" s="17" t="s">
        <v>166</v>
      </c>
      <c r="BE139" s="163">
        <f t="shared" ref="BE139:BE157" si="4">IF(N139="základná",J139,0)</f>
        <v>0</v>
      </c>
      <c r="BF139" s="163">
        <f t="shared" ref="BF139:BF157" si="5">IF(N139="znížená",J139,0)</f>
        <v>0</v>
      </c>
      <c r="BG139" s="163">
        <f t="shared" ref="BG139:BG157" si="6">IF(N139="zákl. prenesená",J139,0)</f>
        <v>0</v>
      </c>
      <c r="BH139" s="163">
        <f t="shared" ref="BH139:BH157" si="7">IF(N139="zníž. prenesená",J139,0)</f>
        <v>0</v>
      </c>
      <c r="BI139" s="163">
        <f t="shared" ref="BI139:BI157" si="8">IF(N139="nulová",J139,0)</f>
        <v>0</v>
      </c>
      <c r="BJ139" s="17" t="s">
        <v>84</v>
      </c>
      <c r="BK139" s="163">
        <f t="shared" ref="BK139:BK157" si="9">ROUND(I139*H139,2)</f>
        <v>0</v>
      </c>
      <c r="BL139" s="17" t="s">
        <v>253</v>
      </c>
      <c r="BM139" s="162" t="s">
        <v>265</v>
      </c>
    </row>
    <row r="140" spans="1:65" s="2" customFormat="1" ht="21.75" customHeight="1">
      <c r="A140" s="32"/>
      <c r="B140" s="149"/>
      <c r="C140" s="191" t="s">
        <v>216</v>
      </c>
      <c r="D140" s="191" t="s">
        <v>463</v>
      </c>
      <c r="E140" s="192" t="s">
        <v>1039</v>
      </c>
      <c r="F140" s="193" t="s">
        <v>1040</v>
      </c>
      <c r="G140" s="194" t="s">
        <v>203</v>
      </c>
      <c r="H140" s="195">
        <v>15</v>
      </c>
      <c r="I140" s="196"/>
      <c r="J140" s="197">
        <f t="shared" si="0"/>
        <v>0</v>
      </c>
      <c r="K140" s="198"/>
      <c r="L140" s="199"/>
      <c r="M140" s="200" t="s">
        <v>1</v>
      </c>
      <c r="N140" s="201" t="s">
        <v>38</v>
      </c>
      <c r="O140" s="58"/>
      <c r="P140" s="160">
        <f t="shared" si="1"/>
        <v>0</v>
      </c>
      <c r="Q140" s="160">
        <v>1.8000000000000001E-4</v>
      </c>
      <c r="R140" s="160">
        <f t="shared" si="2"/>
        <v>2.7000000000000001E-3</v>
      </c>
      <c r="S140" s="160">
        <v>0</v>
      </c>
      <c r="T140" s="161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339</v>
      </c>
      <c r="AT140" s="162" t="s">
        <v>463</v>
      </c>
      <c r="AU140" s="162" t="s">
        <v>84</v>
      </c>
      <c r="AY140" s="17" t="s">
        <v>166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7" t="s">
        <v>84</v>
      </c>
      <c r="BK140" s="163">
        <f t="shared" si="9"/>
        <v>0</v>
      </c>
      <c r="BL140" s="17" t="s">
        <v>253</v>
      </c>
      <c r="BM140" s="162" t="s">
        <v>7</v>
      </c>
    </row>
    <row r="141" spans="1:65" s="2" customFormat="1" ht="21.75" customHeight="1">
      <c r="A141" s="32"/>
      <c r="B141" s="149"/>
      <c r="C141" s="150" t="s">
        <v>225</v>
      </c>
      <c r="D141" s="150" t="s">
        <v>169</v>
      </c>
      <c r="E141" s="151" t="s">
        <v>1041</v>
      </c>
      <c r="F141" s="152" t="s">
        <v>1042</v>
      </c>
      <c r="G141" s="153" t="s">
        <v>238</v>
      </c>
      <c r="H141" s="154">
        <v>10</v>
      </c>
      <c r="I141" s="155"/>
      <c r="J141" s="156">
        <f t="shared" si="0"/>
        <v>0</v>
      </c>
      <c r="K141" s="157"/>
      <c r="L141" s="33"/>
      <c r="M141" s="158" t="s">
        <v>1</v>
      </c>
      <c r="N141" s="159" t="s">
        <v>38</v>
      </c>
      <c r="O141" s="58"/>
      <c r="P141" s="160">
        <f t="shared" si="1"/>
        <v>0</v>
      </c>
      <c r="Q141" s="160">
        <v>2.0000000000000001E-4</v>
      </c>
      <c r="R141" s="160">
        <f t="shared" si="2"/>
        <v>2E-3</v>
      </c>
      <c r="S141" s="160">
        <v>0</v>
      </c>
      <c r="T141" s="161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2" t="s">
        <v>253</v>
      </c>
      <c r="AT141" s="162" t="s">
        <v>169</v>
      </c>
      <c r="AU141" s="162" t="s">
        <v>84</v>
      </c>
      <c r="AY141" s="17" t="s">
        <v>166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7" t="s">
        <v>84</v>
      </c>
      <c r="BK141" s="163">
        <f t="shared" si="9"/>
        <v>0</v>
      </c>
      <c r="BL141" s="17" t="s">
        <v>253</v>
      </c>
      <c r="BM141" s="162" t="s">
        <v>284</v>
      </c>
    </row>
    <row r="142" spans="1:65" s="2" customFormat="1" ht="21.75" customHeight="1">
      <c r="A142" s="32"/>
      <c r="B142" s="149"/>
      <c r="C142" s="191" t="s">
        <v>230</v>
      </c>
      <c r="D142" s="191" t="s">
        <v>463</v>
      </c>
      <c r="E142" s="192" t="s">
        <v>1043</v>
      </c>
      <c r="F142" s="193" t="s">
        <v>1044</v>
      </c>
      <c r="G142" s="194" t="s">
        <v>203</v>
      </c>
      <c r="H142" s="195">
        <v>10</v>
      </c>
      <c r="I142" s="196"/>
      <c r="J142" s="197">
        <f t="shared" si="0"/>
        <v>0</v>
      </c>
      <c r="K142" s="198"/>
      <c r="L142" s="199"/>
      <c r="M142" s="200" t="s">
        <v>1</v>
      </c>
      <c r="N142" s="201" t="s">
        <v>38</v>
      </c>
      <c r="O142" s="58"/>
      <c r="P142" s="160">
        <f t="shared" si="1"/>
        <v>0</v>
      </c>
      <c r="Q142" s="160">
        <v>3.1E-4</v>
      </c>
      <c r="R142" s="160">
        <f t="shared" si="2"/>
        <v>3.0999999999999999E-3</v>
      </c>
      <c r="S142" s="160">
        <v>0</v>
      </c>
      <c r="T142" s="161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2" t="s">
        <v>339</v>
      </c>
      <c r="AT142" s="162" t="s">
        <v>463</v>
      </c>
      <c r="AU142" s="162" t="s">
        <v>84</v>
      </c>
      <c r="AY142" s="17" t="s">
        <v>166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7" t="s">
        <v>84</v>
      </c>
      <c r="BK142" s="163">
        <f t="shared" si="9"/>
        <v>0</v>
      </c>
      <c r="BL142" s="17" t="s">
        <v>253</v>
      </c>
      <c r="BM142" s="162" t="s">
        <v>292</v>
      </c>
    </row>
    <row r="143" spans="1:65" s="2" customFormat="1" ht="21.75" customHeight="1">
      <c r="A143" s="32"/>
      <c r="B143" s="149"/>
      <c r="C143" s="150" t="s">
        <v>235</v>
      </c>
      <c r="D143" s="150" t="s">
        <v>169</v>
      </c>
      <c r="E143" s="151" t="s">
        <v>1045</v>
      </c>
      <c r="F143" s="152" t="s">
        <v>1046</v>
      </c>
      <c r="G143" s="153" t="s">
        <v>238</v>
      </c>
      <c r="H143" s="154">
        <v>5</v>
      </c>
      <c r="I143" s="155"/>
      <c r="J143" s="156">
        <f t="shared" si="0"/>
        <v>0</v>
      </c>
      <c r="K143" s="157"/>
      <c r="L143" s="33"/>
      <c r="M143" s="158" t="s">
        <v>1</v>
      </c>
      <c r="N143" s="159" t="s">
        <v>38</v>
      </c>
      <c r="O143" s="58"/>
      <c r="P143" s="160">
        <f t="shared" si="1"/>
        <v>0</v>
      </c>
      <c r="Q143" s="160">
        <v>1.9000000000000001E-4</v>
      </c>
      <c r="R143" s="160">
        <f t="shared" si="2"/>
        <v>9.5000000000000011E-4</v>
      </c>
      <c r="S143" s="160">
        <v>0</v>
      </c>
      <c r="T143" s="161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2" t="s">
        <v>253</v>
      </c>
      <c r="AT143" s="162" t="s">
        <v>169</v>
      </c>
      <c r="AU143" s="162" t="s">
        <v>84</v>
      </c>
      <c r="AY143" s="17" t="s">
        <v>166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7" t="s">
        <v>84</v>
      </c>
      <c r="BK143" s="163">
        <f t="shared" si="9"/>
        <v>0</v>
      </c>
      <c r="BL143" s="17" t="s">
        <v>253</v>
      </c>
      <c r="BM143" s="162" t="s">
        <v>306</v>
      </c>
    </row>
    <row r="144" spans="1:65" s="2" customFormat="1" ht="21.75" customHeight="1">
      <c r="A144" s="32"/>
      <c r="B144" s="149"/>
      <c r="C144" s="191" t="s">
        <v>242</v>
      </c>
      <c r="D144" s="191" t="s">
        <v>463</v>
      </c>
      <c r="E144" s="192" t="s">
        <v>1047</v>
      </c>
      <c r="F144" s="193" t="s">
        <v>1048</v>
      </c>
      <c r="G144" s="194" t="s">
        <v>203</v>
      </c>
      <c r="H144" s="195">
        <v>5</v>
      </c>
      <c r="I144" s="196"/>
      <c r="J144" s="197">
        <f t="shared" si="0"/>
        <v>0</v>
      </c>
      <c r="K144" s="198"/>
      <c r="L144" s="199"/>
      <c r="M144" s="200" t="s">
        <v>1</v>
      </c>
      <c r="N144" s="201" t="s">
        <v>38</v>
      </c>
      <c r="O144" s="58"/>
      <c r="P144" s="160">
        <f t="shared" si="1"/>
        <v>0</v>
      </c>
      <c r="Q144" s="160">
        <v>1.0300000000000001E-3</v>
      </c>
      <c r="R144" s="160">
        <f t="shared" si="2"/>
        <v>5.1500000000000001E-3</v>
      </c>
      <c r="S144" s="160">
        <v>0</v>
      </c>
      <c r="T144" s="161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339</v>
      </c>
      <c r="AT144" s="162" t="s">
        <v>463</v>
      </c>
      <c r="AU144" s="162" t="s">
        <v>84</v>
      </c>
      <c r="AY144" s="17" t="s">
        <v>166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7" t="s">
        <v>84</v>
      </c>
      <c r="BK144" s="163">
        <f t="shared" si="9"/>
        <v>0</v>
      </c>
      <c r="BL144" s="17" t="s">
        <v>253</v>
      </c>
      <c r="BM144" s="162" t="s">
        <v>318</v>
      </c>
    </row>
    <row r="145" spans="1:65" s="2" customFormat="1" ht="21.75" customHeight="1">
      <c r="A145" s="32"/>
      <c r="B145" s="149"/>
      <c r="C145" s="150" t="s">
        <v>247</v>
      </c>
      <c r="D145" s="150" t="s">
        <v>169</v>
      </c>
      <c r="E145" s="151" t="s">
        <v>1049</v>
      </c>
      <c r="F145" s="152" t="s">
        <v>1050</v>
      </c>
      <c r="G145" s="153" t="s">
        <v>238</v>
      </c>
      <c r="H145" s="154">
        <v>6</v>
      </c>
      <c r="I145" s="155"/>
      <c r="J145" s="156">
        <f t="shared" si="0"/>
        <v>0</v>
      </c>
      <c r="K145" s="157"/>
      <c r="L145" s="33"/>
      <c r="M145" s="158" t="s">
        <v>1</v>
      </c>
      <c r="N145" s="159" t="s">
        <v>38</v>
      </c>
      <c r="O145" s="58"/>
      <c r="P145" s="160">
        <f t="shared" si="1"/>
        <v>0</v>
      </c>
      <c r="Q145" s="160">
        <v>1.4999999999999999E-4</v>
      </c>
      <c r="R145" s="160">
        <f t="shared" si="2"/>
        <v>8.9999999999999998E-4</v>
      </c>
      <c r="S145" s="160">
        <v>0</v>
      </c>
      <c r="T145" s="161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253</v>
      </c>
      <c r="AT145" s="162" t="s">
        <v>169</v>
      </c>
      <c r="AU145" s="162" t="s">
        <v>84</v>
      </c>
      <c r="AY145" s="17" t="s">
        <v>166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7" t="s">
        <v>84</v>
      </c>
      <c r="BK145" s="163">
        <f t="shared" si="9"/>
        <v>0</v>
      </c>
      <c r="BL145" s="17" t="s">
        <v>253</v>
      </c>
      <c r="BM145" s="162" t="s">
        <v>330</v>
      </c>
    </row>
    <row r="146" spans="1:65" s="2" customFormat="1" ht="21.75" customHeight="1">
      <c r="A146" s="32"/>
      <c r="B146" s="149"/>
      <c r="C146" s="191" t="s">
        <v>253</v>
      </c>
      <c r="D146" s="191" t="s">
        <v>463</v>
      </c>
      <c r="E146" s="192" t="s">
        <v>1051</v>
      </c>
      <c r="F146" s="193" t="s">
        <v>1052</v>
      </c>
      <c r="G146" s="194" t="s">
        <v>203</v>
      </c>
      <c r="H146" s="195">
        <v>6</v>
      </c>
      <c r="I146" s="196"/>
      <c r="J146" s="197">
        <f t="shared" si="0"/>
        <v>0</v>
      </c>
      <c r="K146" s="198"/>
      <c r="L146" s="199"/>
      <c r="M146" s="200" t="s">
        <v>1</v>
      </c>
      <c r="N146" s="201" t="s">
        <v>38</v>
      </c>
      <c r="O146" s="58"/>
      <c r="P146" s="160">
        <f t="shared" si="1"/>
        <v>0</v>
      </c>
      <c r="Q146" s="160">
        <v>1.3600000000000001E-3</v>
      </c>
      <c r="R146" s="160">
        <f t="shared" si="2"/>
        <v>8.1600000000000006E-3</v>
      </c>
      <c r="S146" s="160">
        <v>0</v>
      </c>
      <c r="T146" s="161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2" t="s">
        <v>339</v>
      </c>
      <c r="AT146" s="162" t="s">
        <v>463</v>
      </c>
      <c r="AU146" s="162" t="s">
        <v>84</v>
      </c>
      <c r="AY146" s="17" t="s">
        <v>166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7" t="s">
        <v>84</v>
      </c>
      <c r="BK146" s="163">
        <f t="shared" si="9"/>
        <v>0</v>
      </c>
      <c r="BL146" s="17" t="s">
        <v>253</v>
      </c>
      <c r="BM146" s="162" t="s">
        <v>339</v>
      </c>
    </row>
    <row r="147" spans="1:65" s="2" customFormat="1" ht="16.5" customHeight="1">
      <c r="A147" s="32"/>
      <c r="B147" s="149"/>
      <c r="C147" s="150" t="s">
        <v>258</v>
      </c>
      <c r="D147" s="150" t="s">
        <v>169</v>
      </c>
      <c r="E147" s="151" t="s">
        <v>1053</v>
      </c>
      <c r="F147" s="152" t="s">
        <v>1054</v>
      </c>
      <c r="G147" s="153" t="s">
        <v>203</v>
      </c>
      <c r="H147" s="154">
        <v>1</v>
      </c>
      <c r="I147" s="155"/>
      <c r="J147" s="156">
        <f t="shared" si="0"/>
        <v>0</v>
      </c>
      <c r="K147" s="157"/>
      <c r="L147" s="33"/>
      <c r="M147" s="158" t="s">
        <v>1</v>
      </c>
      <c r="N147" s="159" t="s">
        <v>38</v>
      </c>
      <c r="O147" s="58"/>
      <c r="P147" s="160">
        <f t="shared" si="1"/>
        <v>0</v>
      </c>
      <c r="Q147" s="160">
        <v>1.9000000000000001E-4</v>
      </c>
      <c r="R147" s="160">
        <f t="shared" si="2"/>
        <v>1.9000000000000001E-4</v>
      </c>
      <c r="S147" s="160">
        <v>0</v>
      </c>
      <c r="T147" s="161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2" t="s">
        <v>253</v>
      </c>
      <c r="AT147" s="162" t="s">
        <v>169</v>
      </c>
      <c r="AU147" s="162" t="s">
        <v>84</v>
      </c>
      <c r="AY147" s="17" t="s">
        <v>166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7" t="s">
        <v>84</v>
      </c>
      <c r="BK147" s="163">
        <f t="shared" si="9"/>
        <v>0</v>
      </c>
      <c r="BL147" s="17" t="s">
        <v>253</v>
      </c>
      <c r="BM147" s="162" t="s">
        <v>353</v>
      </c>
    </row>
    <row r="148" spans="1:65" s="2" customFormat="1" ht="21.75" customHeight="1">
      <c r="A148" s="32"/>
      <c r="B148" s="149"/>
      <c r="C148" s="191" t="s">
        <v>265</v>
      </c>
      <c r="D148" s="191" t="s">
        <v>463</v>
      </c>
      <c r="E148" s="192" t="s">
        <v>1055</v>
      </c>
      <c r="F148" s="193" t="s">
        <v>1056</v>
      </c>
      <c r="G148" s="194" t="s">
        <v>203</v>
      </c>
      <c r="H148" s="195">
        <v>1</v>
      </c>
      <c r="I148" s="196"/>
      <c r="J148" s="197">
        <f t="shared" si="0"/>
        <v>0</v>
      </c>
      <c r="K148" s="198"/>
      <c r="L148" s="199"/>
      <c r="M148" s="200" t="s">
        <v>1</v>
      </c>
      <c r="N148" s="201" t="s">
        <v>38</v>
      </c>
      <c r="O148" s="58"/>
      <c r="P148" s="160">
        <f t="shared" si="1"/>
        <v>0</v>
      </c>
      <c r="Q148" s="160">
        <v>3.5E-4</v>
      </c>
      <c r="R148" s="160">
        <f t="shared" si="2"/>
        <v>3.5E-4</v>
      </c>
      <c r="S148" s="160">
        <v>0</v>
      </c>
      <c r="T148" s="161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339</v>
      </c>
      <c r="AT148" s="162" t="s">
        <v>463</v>
      </c>
      <c r="AU148" s="162" t="s">
        <v>84</v>
      </c>
      <c r="AY148" s="17" t="s">
        <v>166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7" t="s">
        <v>84</v>
      </c>
      <c r="BK148" s="163">
        <f t="shared" si="9"/>
        <v>0</v>
      </c>
      <c r="BL148" s="17" t="s">
        <v>253</v>
      </c>
      <c r="BM148" s="162" t="s">
        <v>366</v>
      </c>
    </row>
    <row r="149" spans="1:65" s="2" customFormat="1" ht="16.5" customHeight="1">
      <c r="A149" s="32"/>
      <c r="B149" s="149"/>
      <c r="C149" s="150" t="s">
        <v>271</v>
      </c>
      <c r="D149" s="150" t="s">
        <v>169</v>
      </c>
      <c r="E149" s="151" t="s">
        <v>1057</v>
      </c>
      <c r="F149" s="152" t="s">
        <v>1058</v>
      </c>
      <c r="G149" s="153" t="s">
        <v>203</v>
      </c>
      <c r="H149" s="154">
        <v>1</v>
      </c>
      <c r="I149" s="155"/>
      <c r="J149" s="156">
        <f t="shared" si="0"/>
        <v>0</v>
      </c>
      <c r="K149" s="157"/>
      <c r="L149" s="33"/>
      <c r="M149" s="158" t="s">
        <v>1</v>
      </c>
      <c r="N149" s="159" t="s">
        <v>38</v>
      </c>
      <c r="O149" s="58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253</v>
      </c>
      <c r="AT149" s="162" t="s">
        <v>169</v>
      </c>
      <c r="AU149" s="162" t="s">
        <v>84</v>
      </c>
      <c r="AY149" s="17" t="s">
        <v>166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7" t="s">
        <v>84</v>
      </c>
      <c r="BK149" s="163">
        <f t="shared" si="9"/>
        <v>0</v>
      </c>
      <c r="BL149" s="17" t="s">
        <v>253</v>
      </c>
      <c r="BM149" s="162" t="s">
        <v>704</v>
      </c>
    </row>
    <row r="150" spans="1:65" s="2" customFormat="1" ht="21.75" customHeight="1">
      <c r="A150" s="32"/>
      <c r="B150" s="149"/>
      <c r="C150" s="191" t="s">
        <v>7</v>
      </c>
      <c r="D150" s="191" t="s">
        <v>463</v>
      </c>
      <c r="E150" s="192" t="s">
        <v>1059</v>
      </c>
      <c r="F150" s="193" t="s">
        <v>1060</v>
      </c>
      <c r="G150" s="194" t="s">
        <v>203</v>
      </c>
      <c r="H150" s="195">
        <v>1</v>
      </c>
      <c r="I150" s="196"/>
      <c r="J150" s="197">
        <f t="shared" si="0"/>
        <v>0</v>
      </c>
      <c r="K150" s="198"/>
      <c r="L150" s="199"/>
      <c r="M150" s="200" t="s">
        <v>1</v>
      </c>
      <c r="N150" s="201" t="s">
        <v>38</v>
      </c>
      <c r="O150" s="58"/>
      <c r="P150" s="160">
        <f t="shared" si="1"/>
        <v>0</v>
      </c>
      <c r="Q150" s="160">
        <v>2.7E-4</v>
      </c>
      <c r="R150" s="160">
        <f t="shared" si="2"/>
        <v>2.7E-4</v>
      </c>
      <c r="S150" s="160">
        <v>0</v>
      </c>
      <c r="T150" s="161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2" t="s">
        <v>339</v>
      </c>
      <c r="AT150" s="162" t="s">
        <v>463</v>
      </c>
      <c r="AU150" s="162" t="s">
        <v>84</v>
      </c>
      <c r="AY150" s="17" t="s">
        <v>166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7" t="s">
        <v>84</v>
      </c>
      <c r="BK150" s="163">
        <f t="shared" si="9"/>
        <v>0</v>
      </c>
      <c r="BL150" s="17" t="s">
        <v>253</v>
      </c>
      <c r="BM150" s="162" t="s">
        <v>709</v>
      </c>
    </row>
    <row r="151" spans="1:65" s="2" customFormat="1" ht="16.5" customHeight="1">
      <c r="A151" s="32"/>
      <c r="B151" s="149"/>
      <c r="C151" s="191" t="s">
        <v>279</v>
      </c>
      <c r="D151" s="191" t="s">
        <v>463</v>
      </c>
      <c r="E151" s="192" t="s">
        <v>1061</v>
      </c>
      <c r="F151" s="193" t="s">
        <v>1062</v>
      </c>
      <c r="G151" s="194" t="s">
        <v>203</v>
      </c>
      <c r="H151" s="195">
        <v>1</v>
      </c>
      <c r="I151" s="196"/>
      <c r="J151" s="197">
        <f t="shared" si="0"/>
        <v>0</v>
      </c>
      <c r="K151" s="198"/>
      <c r="L151" s="199"/>
      <c r="M151" s="200" t="s">
        <v>1</v>
      </c>
      <c r="N151" s="201" t="s">
        <v>38</v>
      </c>
      <c r="O151" s="58"/>
      <c r="P151" s="160">
        <f t="shared" si="1"/>
        <v>0</v>
      </c>
      <c r="Q151" s="160">
        <v>2.3000000000000001E-4</v>
      </c>
      <c r="R151" s="160">
        <f t="shared" si="2"/>
        <v>2.3000000000000001E-4</v>
      </c>
      <c r="S151" s="160">
        <v>0</v>
      </c>
      <c r="T151" s="161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339</v>
      </c>
      <c r="AT151" s="162" t="s">
        <v>463</v>
      </c>
      <c r="AU151" s="162" t="s">
        <v>84</v>
      </c>
      <c r="AY151" s="17" t="s">
        <v>166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7" t="s">
        <v>84</v>
      </c>
      <c r="BK151" s="163">
        <f t="shared" si="9"/>
        <v>0</v>
      </c>
      <c r="BL151" s="17" t="s">
        <v>253</v>
      </c>
      <c r="BM151" s="162" t="s">
        <v>1063</v>
      </c>
    </row>
    <row r="152" spans="1:65" s="2" customFormat="1" ht="16.5" customHeight="1">
      <c r="A152" s="32"/>
      <c r="B152" s="149"/>
      <c r="C152" s="150" t="s">
        <v>284</v>
      </c>
      <c r="D152" s="150" t="s">
        <v>169</v>
      </c>
      <c r="E152" s="151" t="s">
        <v>1064</v>
      </c>
      <c r="F152" s="152" t="s">
        <v>1065</v>
      </c>
      <c r="G152" s="153" t="s">
        <v>203</v>
      </c>
      <c r="H152" s="154">
        <v>1</v>
      </c>
      <c r="I152" s="155"/>
      <c r="J152" s="156">
        <f t="shared" si="0"/>
        <v>0</v>
      </c>
      <c r="K152" s="157"/>
      <c r="L152" s="33"/>
      <c r="M152" s="158" t="s">
        <v>1</v>
      </c>
      <c r="N152" s="159" t="s">
        <v>38</v>
      </c>
      <c r="O152" s="58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253</v>
      </c>
      <c r="AT152" s="162" t="s">
        <v>169</v>
      </c>
      <c r="AU152" s="162" t="s">
        <v>84</v>
      </c>
      <c r="AY152" s="17" t="s">
        <v>166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7" t="s">
        <v>84</v>
      </c>
      <c r="BK152" s="163">
        <f t="shared" si="9"/>
        <v>0</v>
      </c>
      <c r="BL152" s="17" t="s">
        <v>253</v>
      </c>
      <c r="BM152" s="162" t="s">
        <v>1066</v>
      </c>
    </row>
    <row r="153" spans="1:65" s="2" customFormat="1" ht="33" customHeight="1">
      <c r="A153" s="32"/>
      <c r="B153" s="149"/>
      <c r="C153" s="191" t="s">
        <v>288</v>
      </c>
      <c r="D153" s="191" t="s">
        <v>463</v>
      </c>
      <c r="E153" s="192" t="s">
        <v>1067</v>
      </c>
      <c r="F153" s="193" t="s">
        <v>1068</v>
      </c>
      <c r="G153" s="194" t="s">
        <v>203</v>
      </c>
      <c r="H153" s="195">
        <v>1</v>
      </c>
      <c r="I153" s="196"/>
      <c r="J153" s="197">
        <f t="shared" si="0"/>
        <v>0</v>
      </c>
      <c r="K153" s="198"/>
      <c r="L153" s="199"/>
      <c r="M153" s="200" t="s">
        <v>1</v>
      </c>
      <c r="N153" s="201" t="s">
        <v>38</v>
      </c>
      <c r="O153" s="58"/>
      <c r="P153" s="160">
        <f t="shared" si="1"/>
        <v>0</v>
      </c>
      <c r="Q153" s="160">
        <v>2.7999999999999998E-4</v>
      </c>
      <c r="R153" s="160">
        <f t="shared" si="2"/>
        <v>2.7999999999999998E-4</v>
      </c>
      <c r="S153" s="160">
        <v>0</v>
      </c>
      <c r="T153" s="161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339</v>
      </c>
      <c r="AT153" s="162" t="s">
        <v>463</v>
      </c>
      <c r="AU153" s="162" t="s">
        <v>84</v>
      </c>
      <c r="AY153" s="17" t="s">
        <v>166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7" t="s">
        <v>84</v>
      </c>
      <c r="BK153" s="163">
        <f t="shared" si="9"/>
        <v>0</v>
      </c>
      <c r="BL153" s="17" t="s">
        <v>253</v>
      </c>
      <c r="BM153" s="162" t="s">
        <v>1069</v>
      </c>
    </row>
    <row r="154" spans="1:65" s="2" customFormat="1" ht="21.75" customHeight="1">
      <c r="A154" s="32"/>
      <c r="B154" s="149"/>
      <c r="C154" s="150" t="s">
        <v>292</v>
      </c>
      <c r="D154" s="150" t="s">
        <v>169</v>
      </c>
      <c r="E154" s="151" t="s">
        <v>1070</v>
      </c>
      <c r="F154" s="152" t="s">
        <v>1071</v>
      </c>
      <c r="G154" s="153" t="s">
        <v>203</v>
      </c>
      <c r="H154" s="154">
        <v>1</v>
      </c>
      <c r="I154" s="155"/>
      <c r="J154" s="156">
        <f t="shared" si="0"/>
        <v>0</v>
      </c>
      <c r="K154" s="157"/>
      <c r="L154" s="33"/>
      <c r="M154" s="158" t="s">
        <v>1</v>
      </c>
      <c r="N154" s="159" t="s">
        <v>38</v>
      </c>
      <c r="O154" s="58"/>
      <c r="P154" s="160">
        <f t="shared" si="1"/>
        <v>0</v>
      </c>
      <c r="Q154" s="160">
        <v>1.0000000000000001E-5</v>
      </c>
      <c r="R154" s="160">
        <f t="shared" si="2"/>
        <v>1.0000000000000001E-5</v>
      </c>
      <c r="S154" s="160">
        <v>0</v>
      </c>
      <c r="T154" s="161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253</v>
      </c>
      <c r="AT154" s="162" t="s">
        <v>169</v>
      </c>
      <c r="AU154" s="162" t="s">
        <v>84</v>
      </c>
      <c r="AY154" s="17" t="s">
        <v>166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7" t="s">
        <v>84</v>
      </c>
      <c r="BK154" s="163">
        <f t="shared" si="9"/>
        <v>0</v>
      </c>
      <c r="BL154" s="17" t="s">
        <v>253</v>
      </c>
      <c r="BM154" s="162" t="s">
        <v>1072</v>
      </c>
    </row>
    <row r="155" spans="1:65" s="2" customFormat="1" ht="33" customHeight="1">
      <c r="A155" s="32"/>
      <c r="B155" s="149"/>
      <c r="C155" s="191" t="s">
        <v>298</v>
      </c>
      <c r="D155" s="191" t="s">
        <v>463</v>
      </c>
      <c r="E155" s="192" t="s">
        <v>1073</v>
      </c>
      <c r="F155" s="193" t="s">
        <v>1074</v>
      </c>
      <c r="G155" s="194" t="s">
        <v>203</v>
      </c>
      <c r="H155" s="195">
        <v>1</v>
      </c>
      <c r="I155" s="196"/>
      <c r="J155" s="197">
        <f t="shared" si="0"/>
        <v>0</v>
      </c>
      <c r="K155" s="198"/>
      <c r="L155" s="199"/>
      <c r="M155" s="200" t="s">
        <v>1</v>
      </c>
      <c r="N155" s="201" t="s">
        <v>38</v>
      </c>
      <c r="O155" s="58"/>
      <c r="P155" s="160">
        <f t="shared" si="1"/>
        <v>0</v>
      </c>
      <c r="Q155" s="160">
        <v>6.9999999999999994E-5</v>
      </c>
      <c r="R155" s="160">
        <f t="shared" si="2"/>
        <v>6.9999999999999994E-5</v>
      </c>
      <c r="S155" s="160">
        <v>0</v>
      </c>
      <c r="T155" s="161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339</v>
      </c>
      <c r="AT155" s="162" t="s">
        <v>463</v>
      </c>
      <c r="AU155" s="162" t="s">
        <v>84</v>
      </c>
      <c r="AY155" s="17" t="s">
        <v>166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7" t="s">
        <v>84</v>
      </c>
      <c r="BK155" s="163">
        <f t="shared" si="9"/>
        <v>0</v>
      </c>
      <c r="BL155" s="17" t="s">
        <v>253</v>
      </c>
      <c r="BM155" s="162" t="s">
        <v>1075</v>
      </c>
    </row>
    <row r="156" spans="1:65" s="2" customFormat="1" ht="21.75" customHeight="1">
      <c r="A156" s="32"/>
      <c r="B156" s="149"/>
      <c r="C156" s="150" t="s">
        <v>306</v>
      </c>
      <c r="D156" s="150" t="s">
        <v>169</v>
      </c>
      <c r="E156" s="151" t="s">
        <v>1076</v>
      </c>
      <c r="F156" s="152" t="s">
        <v>1077</v>
      </c>
      <c r="G156" s="153" t="s">
        <v>238</v>
      </c>
      <c r="H156" s="154">
        <v>30</v>
      </c>
      <c r="I156" s="155"/>
      <c r="J156" s="156">
        <f t="shared" si="0"/>
        <v>0</v>
      </c>
      <c r="K156" s="157"/>
      <c r="L156" s="33"/>
      <c r="M156" s="158" t="s">
        <v>1</v>
      </c>
      <c r="N156" s="159" t="s">
        <v>38</v>
      </c>
      <c r="O156" s="58"/>
      <c r="P156" s="160">
        <f t="shared" si="1"/>
        <v>0</v>
      </c>
      <c r="Q156" s="160">
        <v>0</v>
      </c>
      <c r="R156" s="160">
        <f t="shared" si="2"/>
        <v>0</v>
      </c>
      <c r="S156" s="160">
        <v>0</v>
      </c>
      <c r="T156" s="161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253</v>
      </c>
      <c r="AT156" s="162" t="s">
        <v>169</v>
      </c>
      <c r="AU156" s="162" t="s">
        <v>84</v>
      </c>
      <c r="AY156" s="17" t="s">
        <v>166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7" t="s">
        <v>84</v>
      </c>
      <c r="BK156" s="163">
        <f t="shared" si="9"/>
        <v>0</v>
      </c>
      <c r="BL156" s="17" t="s">
        <v>253</v>
      </c>
      <c r="BM156" s="162" t="s">
        <v>1078</v>
      </c>
    </row>
    <row r="157" spans="1:65" s="2" customFormat="1" ht="21.75" customHeight="1">
      <c r="A157" s="32"/>
      <c r="B157" s="149"/>
      <c r="C157" s="150" t="s">
        <v>312</v>
      </c>
      <c r="D157" s="150" t="s">
        <v>169</v>
      </c>
      <c r="E157" s="151" t="s">
        <v>1079</v>
      </c>
      <c r="F157" s="152" t="s">
        <v>1080</v>
      </c>
      <c r="G157" s="153" t="s">
        <v>274</v>
      </c>
      <c r="H157" s="154">
        <v>2.7E-2</v>
      </c>
      <c r="I157" s="155"/>
      <c r="J157" s="156">
        <f t="shared" si="0"/>
        <v>0</v>
      </c>
      <c r="K157" s="157"/>
      <c r="L157" s="33"/>
      <c r="M157" s="158" t="s">
        <v>1</v>
      </c>
      <c r="N157" s="159" t="s">
        <v>38</v>
      </c>
      <c r="O157" s="58"/>
      <c r="P157" s="160">
        <f t="shared" si="1"/>
        <v>0</v>
      </c>
      <c r="Q157" s="160">
        <v>0</v>
      </c>
      <c r="R157" s="160">
        <f t="shared" si="2"/>
        <v>0</v>
      </c>
      <c r="S157" s="160">
        <v>0</v>
      </c>
      <c r="T157" s="161">
        <f t="shared" si="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253</v>
      </c>
      <c r="AT157" s="162" t="s">
        <v>169</v>
      </c>
      <c r="AU157" s="162" t="s">
        <v>84</v>
      </c>
      <c r="AY157" s="17" t="s">
        <v>166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7" t="s">
        <v>84</v>
      </c>
      <c r="BK157" s="163">
        <f t="shared" si="9"/>
        <v>0</v>
      </c>
      <c r="BL157" s="17" t="s">
        <v>253</v>
      </c>
      <c r="BM157" s="162" t="s">
        <v>1081</v>
      </c>
    </row>
    <row r="158" spans="1:65" s="12" customFormat="1" ht="22.9" customHeight="1">
      <c r="B158" s="136"/>
      <c r="D158" s="137" t="s">
        <v>71</v>
      </c>
      <c r="E158" s="147" t="s">
        <v>1082</v>
      </c>
      <c r="F158" s="147" t="s">
        <v>1083</v>
      </c>
      <c r="I158" s="139"/>
      <c r="J158" s="148">
        <f>BK158</f>
        <v>0</v>
      </c>
      <c r="L158" s="136"/>
      <c r="M158" s="141"/>
      <c r="N158" s="142"/>
      <c r="O158" s="142"/>
      <c r="P158" s="143">
        <f>SUM(P159:P168)</f>
        <v>0</v>
      </c>
      <c r="Q158" s="142"/>
      <c r="R158" s="143">
        <f>SUM(R159:R168)</f>
        <v>4.061E-2</v>
      </c>
      <c r="S158" s="142"/>
      <c r="T158" s="144">
        <f>SUM(T159:T168)</f>
        <v>0</v>
      </c>
      <c r="AR158" s="137" t="s">
        <v>84</v>
      </c>
      <c r="AT158" s="145" t="s">
        <v>71</v>
      </c>
      <c r="AU158" s="145" t="s">
        <v>79</v>
      </c>
      <c r="AY158" s="137" t="s">
        <v>166</v>
      </c>
      <c r="BK158" s="146">
        <f>SUM(BK159:BK168)</f>
        <v>0</v>
      </c>
    </row>
    <row r="159" spans="1:65" s="2" customFormat="1" ht="16.5" customHeight="1">
      <c r="A159" s="32"/>
      <c r="B159" s="149"/>
      <c r="C159" s="150" t="s">
        <v>318</v>
      </c>
      <c r="D159" s="150" t="s">
        <v>169</v>
      </c>
      <c r="E159" s="151" t="s">
        <v>1084</v>
      </c>
      <c r="F159" s="152" t="s">
        <v>1085</v>
      </c>
      <c r="G159" s="153" t="s">
        <v>238</v>
      </c>
      <c r="H159" s="154">
        <v>17</v>
      </c>
      <c r="I159" s="155"/>
      <c r="J159" s="156">
        <f t="shared" ref="J159:J168" si="10">ROUND(I159*H159,2)</f>
        <v>0</v>
      </c>
      <c r="K159" s="157"/>
      <c r="L159" s="33"/>
      <c r="M159" s="158" t="s">
        <v>1</v>
      </c>
      <c r="N159" s="159" t="s">
        <v>38</v>
      </c>
      <c r="O159" s="58"/>
      <c r="P159" s="160">
        <f t="shared" ref="P159:P168" si="11">O159*H159</f>
        <v>0</v>
      </c>
      <c r="Q159" s="160">
        <v>2.5000000000000001E-4</v>
      </c>
      <c r="R159" s="160">
        <f t="shared" ref="R159:R168" si="12">Q159*H159</f>
        <v>4.2500000000000003E-3</v>
      </c>
      <c r="S159" s="160">
        <v>0</v>
      </c>
      <c r="T159" s="161">
        <f t="shared" ref="T159:T168" si="1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253</v>
      </c>
      <c r="AT159" s="162" t="s">
        <v>169</v>
      </c>
      <c r="AU159" s="162" t="s">
        <v>84</v>
      </c>
      <c r="AY159" s="17" t="s">
        <v>166</v>
      </c>
      <c r="BE159" s="163">
        <f t="shared" ref="BE159:BE168" si="14">IF(N159="základná",J159,0)</f>
        <v>0</v>
      </c>
      <c r="BF159" s="163">
        <f t="shared" ref="BF159:BF168" si="15">IF(N159="znížená",J159,0)</f>
        <v>0</v>
      </c>
      <c r="BG159" s="163">
        <f t="shared" ref="BG159:BG168" si="16">IF(N159="zákl. prenesená",J159,0)</f>
        <v>0</v>
      </c>
      <c r="BH159" s="163">
        <f t="shared" ref="BH159:BH168" si="17">IF(N159="zníž. prenesená",J159,0)</f>
        <v>0</v>
      </c>
      <c r="BI159" s="163">
        <f t="shared" ref="BI159:BI168" si="18">IF(N159="nulová",J159,0)</f>
        <v>0</v>
      </c>
      <c r="BJ159" s="17" t="s">
        <v>84</v>
      </c>
      <c r="BK159" s="163">
        <f t="shared" ref="BK159:BK168" si="19">ROUND(I159*H159,2)</f>
        <v>0</v>
      </c>
      <c r="BL159" s="17" t="s">
        <v>253</v>
      </c>
      <c r="BM159" s="162" t="s">
        <v>1086</v>
      </c>
    </row>
    <row r="160" spans="1:65" s="2" customFormat="1" ht="16.5" customHeight="1">
      <c r="A160" s="32"/>
      <c r="B160" s="149"/>
      <c r="C160" s="150" t="s">
        <v>323</v>
      </c>
      <c r="D160" s="150" t="s">
        <v>169</v>
      </c>
      <c r="E160" s="151" t="s">
        <v>1087</v>
      </c>
      <c r="F160" s="152" t="s">
        <v>1088</v>
      </c>
      <c r="G160" s="153" t="s">
        <v>238</v>
      </c>
      <c r="H160" s="154">
        <v>6</v>
      </c>
      <c r="I160" s="155"/>
      <c r="J160" s="156">
        <f t="shared" si="10"/>
        <v>0</v>
      </c>
      <c r="K160" s="157"/>
      <c r="L160" s="33"/>
      <c r="M160" s="158" t="s">
        <v>1</v>
      </c>
      <c r="N160" s="159" t="s">
        <v>38</v>
      </c>
      <c r="O160" s="58"/>
      <c r="P160" s="160">
        <f t="shared" si="11"/>
        <v>0</v>
      </c>
      <c r="Q160" s="160">
        <v>4.2000000000000002E-4</v>
      </c>
      <c r="R160" s="160">
        <f t="shared" si="12"/>
        <v>2.5200000000000001E-3</v>
      </c>
      <c r="S160" s="160">
        <v>0</v>
      </c>
      <c r="T160" s="161">
        <f t="shared" si="1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253</v>
      </c>
      <c r="AT160" s="162" t="s">
        <v>169</v>
      </c>
      <c r="AU160" s="162" t="s">
        <v>84</v>
      </c>
      <c r="AY160" s="17" t="s">
        <v>166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7" t="s">
        <v>84</v>
      </c>
      <c r="BK160" s="163">
        <f t="shared" si="19"/>
        <v>0</v>
      </c>
      <c r="BL160" s="17" t="s">
        <v>253</v>
      </c>
      <c r="BM160" s="162" t="s">
        <v>1089</v>
      </c>
    </row>
    <row r="161" spans="1:65" s="2" customFormat="1" ht="16.5" customHeight="1">
      <c r="A161" s="32"/>
      <c r="B161" s="149"/>
      <c r="C161" s="150" t="s">
        <v>330</v>
      </c>
      <c r="D161" s="150" t="s">
        <v>169</v>
      </c>
      <c r="E161" s="151" t="s">
        <v>1090</v>
      </c>
      <c r="F161" s="152" t="s">
        <v>1091</v>
      </c>
      <c r="G161" s="153" t="s">
        <v>238</v>
      </c>
      <c r="H161" s="154">
        <v>11</v>
      </c>
      <c r="I161" s="155"/>
      <c r="J161" s="156">
        <f t="shared" si="10"/>
        <v>0</v>
      </c>
      <c r="K161" s="157"/>
      <c r="L161" s="33"/>
      <c r="M161" s="158" t="s">
        <v>1</v>
      </c>
      <c r="N161" s="159" t="s">
        <v>38</v>
      </c>
      <c r="O161" s="58"/>
      <c r="P161" s="160">
        <f t="shared" si="11"/>
        <v>0</v>
      </c>
      <c r="Q161" s="160">
        <v>5.8E-4</v>
      </c>
      <c r="R161" s="160">
        <f t="shared" si="12"/>
        <v>6.3800000000000003E-3</v>
      </c>
      <c r="S161" s="160">
        <v>0</v>
      </c>
      <c r="T161" s="161">
        <f t="shared" si="1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2" t="s">
        <v>253</v>
      </c>
      <c r="AT161" s="162" t="s">
        <v>169</v>
      </c>
      <c r="AU161" s="162" t="s">
        <v>84</v>
      </c>
      <c r="AY161" s="17" t="s">
        <v>166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7" t="s">
        <v>84</v>
      </c>
      <c r="BK161" s="163">
        <f t="shared" si="19"/>
        <v>0</v>
      </c>
      <c r="BL161" s="17" t="s">
        <v>253</v>
      </c>
      <c r="BM161" s="162" t="s">
        <v>1092</v>
      </c>
    </row>
    <row r="162" spans="1:65" s="2" customFormat="1" ht="16.5" customHeight="1">
      <c r="A162" s="32"/>
      <c r="B162" s="149"/>
      <c r="C162" s="150" t="s">
        <v>334</v>
      </c>
      <c r="D162" s="150" t="s">
        <v>169</v>
      </c>
      <c r="E162" s="151" t="s">
        <v>1093</v>
      </c>
      <c r="F162" s="152" t="s">
        <v>1094</v>
      </c>
      <c r="G162" s="153" t="s">
        <v>203</v>
      </c>
      <c r="H162" s="154">
        <v>14</v>
      </c>
      <c r="I162" s="155"/>
      <c r="J162" s="156">
        <f t="shared" si="10"/>
        <v>0</v>
      </c>
      <c r="K162" s="157"/>
      <c r="L162" s="33"/>
      <c r="M162" s="158" t="s">
        <v>1</v>
      </c>
      <c r="N162" s="159" t="s">
        <v>38</v>
      </c>
      <c r="O162" s="58"/>
      <c r="P162" s="160">
        <f t="shared" si="11"/>
        <v>0</v>
      </c>
      <c r="Q162" s="160">
        <v>2.0000000000000002E-5</v>
      </c>
      <c r="R162" s="160">
        <f t="shared" si="12"/>
        <v>2.8000000000000003E-4</v>
      </c>
      <c r="S162" s="160">
        <v>0</v>
      </c>
      <c r="T162" s="161">
        <f t="shared" si="1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253</v>
      </c>
      <c r="AT162" s="162" t="s">
        <v>169</v>
      </c>
      <c r="AU162" s="162" t="s">
        <v>84</v>
      </c>
      <c r="AY162" s="17" t="s">
        <v>166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7" t="s">
        <v>84</v>
      </c>
      <c r="BK162" s="163">
        <f t="shared" si="19"/>
        <v>0</v>
      </c>
      <c r="BL162" s="17" t="s">
        <v>253</v>
      </c>
      <c r="BM162" s="162" t="s">
        <v>1095</v>
      </c>
    </row>
    <row r="163" spans="1:65" s="2" customFormat="1" ht="21.75" customHeight="1">
      <c r="A163" s="32"/>
      <c r="B163" s="149"/>
      <c r="C163" s="191" t="s">
        <v>339</v>
      </c>
      <c r="D163" s="191" t="s">
        <v>463</v>
      </c>
      <c r="E163" s="192" t="s">
        <v>1096</v>
      </c>
      <c r="F163" s="193" t="s">
        <v>1097</v>
      </c>
      <c r="G163" s="194" t="s">
        <v>203</v>
      </c>
      <c r="H163" s="195">
        <v>14</v>
      </c>
      <c r="I163" s="196"/>
      <c r="J163" s="197">
        <f t="shared" si="10"/>
        <v>0</v>
      </c>
      <c r="K163" s="198"/>
      <c r="L163" s="199"/>
      <c r="M163" s="200" t="s">
        <v>1</v>
      </c>
      <c r="N163" s="201" t="s">
        <v>38</v>
      </c>
      <c r="O163" s="58"/>
      <c r="P163" s="160">
        <f t="shared" si="11"/>
        <v>0</v>
      </c>
      <c r="Q163" s="160">
        <v>6.9999999999999994E-5</v>
      </c>
      <c r="R163" s="160">
        <f t="shared" si="12"/>
        <v>9.7999999999999997E-4</v>
      </c>
      <c r="S163" s="160">
        <v>0</v>
      </c>
      <c r="T163" s="161">
        <f t="shared" si="1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339</v>
      </c>
      <c r="AT163" s="162" t="s">
        <v>463</v>
      </c>
      <c r="AU163" s="162" t="s">
        <v>84</v>
      </c>
      <c r="AY163" s="17" t="s">
        <v>166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7" t="s">
        <v>84</v>
      </c>
      <c r="BK163" s="163">
        <f t="shared" si="19"/>
        <v>0</v>
      </c>
      <c r="BL163" s="17" t="s">
        <v>253</v>
      </c>
      <c r="BM163" s="162" t="s">
        <v>1098</v>
      </c>
    </row>
    <row r="164" spans="1:65" s="2" customFormat="1" ht="21.75" customHeight="1">
      <c r="A164" s="32"/>
      <c r="B164" s="149"/>
      <c r="C164" s="150" t="s">
        <v>345</v>
      </c>
      <c r="D164" s="150" t="s">
        <v>169</v>
      </c>
      <c r="E164" s="151" t="s">
        <v>1099</v>
      </c>
      <c r="F164" s="152" t="s">
        <v>1100</v>
      </c>
      <c r="G164" s="153" t="s">
        <v>203</v>
      </c>
      <c r="H164" s="154">
        <v>14</v>
      </c>
      <c r="I164" s="155"/>
      <c r="J164" s="156">
        <f t="shared" si="10"/>
        <v>0</v>
      </c>
      <c r="K164" s="157"/>
      <c r="L164" s="33"/>
      <c r="M164" s="158" t="s">
        <v>1</v>
      </c>
      <c r="N164" s="159" t="s">
        <v>38</v>
      </c>
      <c r="O164" s="58"/>
      <c r="P164" s="160">
        <f t="shared" si="11"/>
        <v>0</v>
      </c>
      <c r="Q164" s="160">
        <v>5.0000000000000002E-5</v>
      </c>
      <c r="R164" s="160">
        <f t="shared" si="12"/>
        <v>6.9999999999999999E-4</v>
      </c>
      <c r="S164" s="160">
        <v>0</v>
      </c>
      <c r="T164" s="161">
        <f t="shared" si="1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253</v>
      </c>
      <c r="AT164" s="162" t="s">
        <v>169</v>
      </c>
      <c r="AU164" s="162" t="s">
        <v>84</v>
      </c>
      <c r="AY164" s="17" t="s">
        <v>166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7" t="s">
        <v>84</v>
      </c>
      <c r="BK164" s="163">
        <f t="shared" si="19"/>
        <v>0</v>
      </c>
      <c r="BL164" s="17" t="s">
        <v>253</v>
      </c>
      <c r="BM164" s="162" t="s">
        <v>1101</v>
      </c>
    </row>
    <row r="165" spans="1:65" s="2" customFormat="1" ht="21.75" customHeight="1">
      <c r="A165" s="32"/>
      <c r="B165" s="149"/>
      <c r="C165" s="191" t="s">
        <v>353</v>
      </c>
      <c r="D165" s="191" t="s">
        <v>463</v>
      </c>
      <c r="E165" s="192" t="s">
        <v>1102</v>
      </c>
      <c r="F165" s="193" t="s">
        <v>1103</v>
      </c>
      <c r="G165" s="194" t="s">
        <v>203</v>
      </c>
      <c r="H165" s="195">
        <v>14</v>
      </c>
      <c r="I165" s="196"/>
      <c r="J165" s="197">
        <f t="shared" si="10"/>
        <v>0</v>
      </c>
      <c r="K165" s="198"/>
      <c r="L165" s="199"/>
      <c r="M165" s="200" t="s">
        <v>1</v>
      </c>
      <c r="N165" s="201" t="s">
        <v>38</v>
      </c>
      <c r="O165" s="58"/>
      <c r="P165" s="160">
        <f t="shared" si="11"/>
        <v>0</v>
      </c>
      <c r="Q165" s="160">
        <v>8.4999999999999995E-4</v>
      </c>
      <c r="R165" s="160">
        <f t="shared" si="12"/>
        <v>1.1899999999999999E-2</v>
      </c>
      <c r="S165" s="160">
        <v>0</v>
      </c>
      <c r="T165" s="161">
        <f t="shared" si="1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339</v>
      </c>
      <c r="AT165" s="162" t="s">
        <v>463</v>
      </c>
      <c r="AU165" s="162" t="s">
        <v>84</v>
      </c>
      <c r="AY165" s="17" t="s">
        <v>166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7" t="s">
        <v>84</v>
      </c>
      <c r="BK165" s="163">
        <f t="shared" si="19"/>
        <v>0</v>
      </c>
      <c r="BL165" s="17" t="s">
        <v>253</v>
      </c>
      <c r="BM165" s="162" t="s">
        <v>1104</v>
      </c>
    </row>
    <row r="166" spans="1:65" s="2" customFormat="1" ht="21.75" customHeight="1">
      <c r="A166" s="32"/>
      <c r="B166" s="149"/>
      <c r="C166" s="150" t="s">
        <v>360</v>
      </c>
      <c r="D166" s="150" t="s">
        <v>169</v>
      </c>
      <c r="E166" s="151" t="s">
        <v>1105</v>
      </c>
      <c r="F166" s="152" t="s">
        <v>1106</v>
      </c>
      <c r="G166" s="153" t="s">
        <v>238</v>
      </c>
      <c r="H166" s="154">
        <v>34</v>
      </c>
      <c r="I166" s="155"/>
      <c r="J166" s="156">
        <f t="shared" si="10"/>
        <v>0</v>
      </c>
      <c r="K166" s="157"/>
      <c r="L166" s="33"/>
      <c r="M166" s="158" t="s">
        <v>1</v>
      </c>
      <c r="N166" s="159" t="s">
        <v>38</v>
      </c>
      <c r="O166" s="58"/>
      <c r="P166" s="160">
        <f t="shared" si="11"/>
        <v>0</v>
      </c>
      <c r="Q166" s="160">
        <v>3.8999999999999999E-4</v>
      </c>
      <c r="R166" s="160">
        <f t="shared" si="12"/>
        <v>1.3259999999999999E-2</v>
      </c>
      <c r="S166" s="160">
        <v>0</v>
      </c>
      <c r="T166" s="161">
        <f t="shared" si="1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253</v>
      </c>
      <c r="AT166" s="162" t="s">
        <v>169</v>
      </c>
      <c r="AU166" s="162" t="s">
        <v>84</v>
      </c>
      <c r="AY166" s="17" t="s">
        <v>166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7" t="s">
        <v>84</v>
      </c>
      <c r="BK166" s="163">
        <f t="shared" si="19"/>
        <v>0</v>
      </c>
      <c r="BL166" s="17" t="s">
        <v>253</v>
      </c>
      <c r="BM166" s="162" t="s">
        <v>1107</v>
      </c>
    </row>
    <row r="167" spans="1:65" s="2" customFormat="1" ht="21.75" customHeight="1">
      <c r="A167" s="32"/>
      <c r="B167" s="149"/>
      <c r="C167" s="150" t="s">
        <v>366</v>
      </c>
      <c r="D167" s="150" t="s">
        <v>169</v>
      </c>
      <c r="E167" s="151" t="s">
        <v>1108</v>
      </c>
      <c r="F167" s="152" t="s">
        <v>1109</v>
      </c>
      <c r="G167" s="153" t="s">
        <v>238</v>
      </c>
      <c r="H167" s="154">
        <v>34</v>
      </c>
      <c r="I167" s="155"/>
      <c r="J167" s="156">
        <f t="shared" si="10"/>
        <v>0</v>
      </c>
      <c r="K167" s="157"/>
      <c r="L167" s="33"/>
      <c r="M167" s="158" t="s">
        <v>1</v>
      </c>
      <c r="N167" s="159" t="s">
        <v>38</v>
      </c>
      <c r="O167" s="58"/>
      <c r="P167" s="160">
        <f t="shared" si="11"/>
        <v>0</v>
      </c>
      <c r="Q167" s="160">
        <v>1.0000000000000001E-5</v>
      </c>
      <c r="R167" s="160">
        <f t="shared" si="12"/>
        <v>3.4000000000000002E-4</v>
      </c>
      <c r="S167" s="160">
        <v>0</v>
      </c>
      <c r="T167" s="161">
        <f t="shared" si="1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2" t="s">
        <v>253</v>
      </c>
      <c r="AT167" s="162" t="s">
        <v>169</v>
      </c>
      <c r="AU167" s="162" t="s">
        <v>84</v>
      </c>
      <c r="AY167" s="17" t="s">
        <v>166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7" t="s">
        <v>84</v>
      </c>
      <c r="BK167" s="163">
        <f t="shared" si="19"/>
        <v>0</v>
      </c>
      <c r="BL167" s="17" t="s">
        <v>253</v>
      </c>
      <c r="BM167" s="162" t="s">
        <v>1110</v>
      </c>
    </row>
    <row r="168" spans="1:65" s="2" customFormat="1" ht="21.75" customHeight="1">
      <c r="A168" s="32"/>
      <c r="B168" s="149"/>
      <c r="C168" s="150" t="s">
        <v>374</v>
      </c>
      <c r="D168" s="150" t="s">
        <v>169</v>
      </c>
      <c r="E168" s="151" t="s">
        <v>1111</v>
      </c>
      <c r="F168" s="152" t="s">
        <v>1112</v>
      </c>
      <c r="G168" s="153" t="s">
        <v>274</v>
      </c>
      <c r="H168" s="154">
        <v>4.1000000000000002E-2</v>
      </c>
      <c r="I168" s="155"/>
      <c r="J168" s="156">
        <f t="shared" si="10"/>
        <v>0</v>
      </c>
      <c r="K168" s="157"/>
      <c r="L168" s="33"/>
      <c r="M168" s="158" t="s">
        <v>1</v>
      </c>
      <c r="N168" s="159" t="s">
        <v>38</v>
      </c>
      <c r="O168" s="58"/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253</v>
      </c>
      <c r="AT168" s="162" t="s">
        <v>169</v>
      </c>
      <c r="AU168" s="162" t="s">
        <v>84</v>
      </c>
      <c r="AY168" s="17" t="s">
        <v>166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7" t="s">
        <v>84</v>
      </c>
      <c r="BK168" s="163">
        <f t="shared" si="19"/>
        <v>0</v>
      </c>
      <c r="BL168" s="17" t="s">
        <v>253</v>
      </c>
      <c r="BM168" s="162" t="s">
        <v>1113</v>
      </c>
    </row>
    <row r="169" spans="1:65" s="12" customFormat="1" ht="22.9" customHeight="1">
      <c r="B169" s="136"/>
      <c r="D169" s="137" t="s">
        <v>71</v>
      </c>
      <c r="E169" s="147" t="s">
        <v>1114</v>
      </c>
      <c r="F169" s="147" t="s">
        <v>1115</v>
      </c>
      <c r="I169" s="139"/>
      <c r="J169" s="148">
        <f>BK169</f>
        <v>0</v>
      </c>
      <c r="L169" s="136"/>
      <c r="M169" s="141"/>
      <c r="N169" s="142"/>
      <c r="O169" s="142"/>
      <c r="P169" s="143">
        <f>SUM(P170:P193)</f>
        <v>0</v>
      </c>
      <c r="Q169" s="142"/>
      <c r="R169" s="143">
        <f>SUM(R170:R193)</f>
        <v>0.19858999999999999</v>
      </c>
      <c r="S169" s="142"/>
      <c r="T169" s="144">
        <f>SUM(T170:T193)</f>
        <v>0</v>
      </c>
      <c r="AR169" s="137" t="s">
        <v>84</v>
      </c>
      <c r="AT169" s="145" t="s">
        <v>71</v>
      </c>
      <c r="AU169" s="145" t="s">
        <v>79</v>
      </c>
      <c r="AY169" s="137" t="s">
        <v>166</v>
      </c>
      <c r="BK169" s="146">
        <f>SUM(BK170:BK193)</f>
        <v>0</v>
      </c>
    </row>
    <row r="170" spans="1:65" s="2" customFormat="1" ht="16.5" customHeight="1">
      <c r="A170" s="32"/>
      <c r="B170" s="149"/>
      <c r="C170" s="150" t="s">
        <v>704</v>
      </c>
      <c r="D170" s="150" t="s">
        <v>169</v>
      </c>
      <c r="E170" s="151" t="s">
        <v>1116</v>
      </c>
      <c r="F170" s="152" t="s">
        <v>1117</v>
      </c>
      <c r="G170" s="153" t="s">
        <v>203</v>
      </c>
      <c r="H170" s="154">
        <v>3</v>
      </c>
      <c r="I170" s="155"/>
      <c r="J170" s="156">
        <f t="shared" ref="J170:J193" si="20">ROUND(I170*H170,2)</f>
        <v>0</v>
      </c>
      <c r="K170" s="157"/>
      <c r="L170" s="33"/>
      <c r="M170" s="158" t="s">
        <v>1</v>
      </c>
      <c r="N170" s="159" t="s">
        <v>38</v>
      </c>
      <c r="O170" s="58"/>
      <c r="P170" s="160">
        <f t="shared" ref="P170:P193" si="21">O170*H170</f>
        <v>0</v>
      </c>
      <c r="Q170" s="160">
        <v>0</v>
      </c>
      <c r="R170" s="160">
        <f t="shared" ref="R170:R193" si="22">Q170*H170</f>
        <v>0</v>
      </c>
      <c r="S170" s="160">
        <v>0</v>
      </c>
      <c r="T170" s="161">
        <f t="shared" ref="T170:T193" si="23"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253</v>
      </c>
      <c r="AT170" s="162" t="s">
        <v>169</v>
      </c>
      <c r="AU170" s="162" t="s">
        <v>84</v>
      </c>
      <c r="AY170" s="17" t="s">
        <v>166</v>
      </c>
      <c r="BE170" s="163">
        <f t="shared" ref="BE170:BE193" si="24">IF(N170="základná",J170,0)</f>
        <v>0</v>
      </c>
      <c r="BF170" s="163">
        <f t="shared" ref="BF170:BF193" si="25">IF(N170="znížená",J170,0)</f>
        <v>0</v>
      </c>
      <c r="BG170" s="163">
        <f t="shared" ref="BG170:BG193" si="26">IF(N170="zákl. prenesená",J170,0)</f>
        <v>0</v>
      </c>
      <c r="BH170" s="163">
        <f t="shared" ref="BH170:BH193" si="27">IF(N170="zníž. prenesená",J170,0)</f>
        <v>0</v>
      </c>
      <c r="BI170" s="163">
        <f t="shared" ref="BI170:BI193" si="28">IF(N170="nulová",J170,0)</f>
        <v>0</v>
      </c>
      <c r="BJ170" s="17" t="s">
        <v>84</v>
      </c>
      <c r="BK170" s="163">
        <f t="shared" ref="BK170:BK193" si="29">ROUND(I170*H170,2)</f>
        <v>0</v>
      </c>
      <c r="BL170" s="17" t="s">
        <v>253</v>
      </c>
      <c r="BM170" s="162" t="s">
        <v>1118</v>
      </c>
    </row>
    <row r="171" spans="1:65" s="2" customFormat="1" ht="21.75" customHeight="1">
      <c r="A171" s="32"/>
      <c r="B171" s="149"/>
      <c r="C171" s="191" t="s">
        <v>707</v>
      </c>
      <c r="D171" s="191" t="s">
        <v>463</v>
      </c>
      <c r="E171" s="192" t="s">
        <v>1119</v>
      </c>
      <c r="F171" s="193" t="s">
        <v>1120</v>
      </c>
      <c r="G171" s="194" t="s">
        <v>203</v>
      </c>
      <c r="H171" s="195">
        <v>3</v>
      </c>
      <c r="I171" s="196"/>
      <c r="J171" s="197">
        <f t="shared" si="20"/>
        <v>0</v>
      </c>
      <c r="K171" s="198"/>
      <c r="L171" s="199"/>
      <c r="M171" s="200" t="s">
        <v>1</v>
      </c>
      <c r="N171" s="201" t="s">
        <v>38</v>
      </c>
      <c r="O171" s="58"/>
      <c r="P171" s="160">
        <f t="shared" si="21"/>
        <v>0</v>
      </c>
      <c r="Q171" s="160">
        <v>1.4999999999999999E-2</v>
      </c>
      <c r="R171" s="160">
        <f t="shared" si="22"/>
        <v>4.4999999999999998E-2</v>
      </c>
      <c r="S171" s="160">
        <v>0</v>
      </c>
      <c r="T171" s="161">
        <f t="shared" si="23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339</v>
      </c>
      <c r="AT171" s="162" t="s">
        <v>463</v>
      </c>
      <c r="AU171" s="162" t="s">
        <v>84</v>
      </c>
      <c r="AY171" s="17" t="s">
        <v>166</v>
      </c>
      <c r="BE171" s="163">
        <f t="shared" si="24"/>
        <v>0</v>
      </c>
      <c r="BF171" s="163">
        <f t="shared" si="25"/>
        <v>0</v>
      </c>
      <c r="BG171" s="163">
        <f t="shared" si="26"/>
        <v>0</v>
      </c>
      <c r="BH171" s="163">
        <f t="shared" si="27"/>
        <v>0</v>
      </c>
      <c r="BI171" s="163">
        <f t="shared" si="28"/>
        <v>0</v>
      </c>
      <c r="BJ171" s="17" t="s">
        <v>84</v>
      </c>
      <c r="BK171" s="163">
        <f t="shared" si="29"/>
        <v>0</v>
      </c>
      <c r="BL171" s="17" t="s">
        <v>253</v>
      </c>
      <c r="BM171" s="162" t="s">
        <v>1121</v>
      </c>
    </row>
    <row r="172" spans="1:65" s="2" customFormat="1" ht="21.75" customHeight="1">
      <c r="A172" s="32"/>
      <c r="B172" s="149"/>
      <c r="C172" s="150" t="s">
        <v>709</v>
      </c>
      <c r="D172" s="150" t="s">
        <v>169</v>
      </c>
      <c r="E172" s="151" t="s">
        <v>1122</v>
      </c>
      <c r="F172" s="152" t="s">
        <v>1123</v>
      </c>
      <c r="G172" s="153" t="s">
        <v>203</v>
      </c>
      <c r="H172" s="154">
        <v>3</v>
      </c>
      <c r="I172" s="155"/>
      <c r="J172" s="156">
        <f t="shared" si="20"/>
        <v>0</v>
      </c>
      <c r="K172" s="157"/>
      <c r="L172" s="33"/>
      <c r="M172" s="158" t="s">
        <v>1</v>
      </c>
      <c r="N172" s="159" t="s">
        <v>38</v>
      </c>
      <c r="O172" s="58"/>
      <c r="P172" s="160">
        <f t="shared" si="21"/>
        <v>0</v>
      </c>
      <c r="Q172" s="160">
        <v>1.7000000000000001E-4</v>
      </c>
      <c r="R172" s="160">
        <f t="shared" si="22"/>
        <v>5.1000000000000004E-4</v>
      </c>
      <c r="S172" s="160">
        <v>0</v>
      </c>
      <c r="T172" s="161">
        <f t="shared" si="2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253</v>
      </c>
      <c r="AT172" s="162" t="s">
        <v>169</v>
      </c>
      <c r="AU172" s="162" t="s">
        <v>84</v>
      </c>
      <c r="AY172" s="17" t="s">
        <v>166</v>
      </c>
      <c r="BE172" s="163">
        <f t="shared" si="24"/>
        <v>0</v>
      </c>
      <c r="BF172" s="163">
        <f t="shared" si="25"/>
        <v>0</v>
      </c>
      <c r="BG172" s="163">
        <f t="shared" si="26"/>
        <v>0</v>
      </c>
      <c r="BH172" s="163">
        <f t="shared" si="27"/>
        <v>0</v>
      </c>
      <c r="BI172" s="163">
        <f t="shared" si="28"/>
        <v>0</v>
      </c>
      <c r="BJ172" s="17" t="s">
        <v>84</v>
      </c>
      <c r="BK172" s="163">
        <f t="shared" si="29"/>
        <v>0</v>
      </c>
      <c r="BL172" s="17" t="s">
        <v>253</v>
      </c>
      <c r="BM172" s="162" t="s">
        <v>1124</v>
      </c>
    </row>
    <row r="173" spans="1:65" s="2" customFormat="1" ht="44.25" customHeight="1">
      <c r="A173" s="32"/>
      <c r="B173" s="149"/>
      <c r="C173" s="191" t="s">
        <v>713</v>
      </c>
      <c r="D173" s="191" t="s">
        <v>463</v>
      </c>
      <c r="E173" s="192" t="s">
        <v>1125</v>
      </c>
      <c r="F173" s="193" t="s">
        <v>1126</v>
      </c>
      <c r="G173" s="194" t="s">
        <v>203</v>
      </c>
      <c r="H173" s="195">
        <v>3</v>
      </c>
      <c r="I173" s="196"/>
      <c r="J173" s="197">
        <f t="shared" si="20"/>
        <v>0</v>
      </c>
      <c r="K173" s="198"/>
      <c r="L173" s="199"/>
      <c r="M173" s="200" t="s">
        <v>1</v>
      </c>
      <c r="N173" s="201" t="s">
        <v>38</v>
      </c>
      <c r="O173" s="58"/>
      <c r="P173" s="160">
        <f t="shared" si="21"/>
        <v>0</v>
      </c>
      <c r="Q173" s="160">
        <v>1.6049999999999998E-2</v>
      </c>
      <c r="R173" s="160">
        <f t="shared" si="22"/>
        <v>4.8149999999999998E-2</v>
      </c>
      <c r="S173" s="160">
        <v>0</v>
      </c>
      <c r="T173" s="161">
        <f t="shared" si="23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339</v>
      </c>
      <c r="AT173" s="162" t="s">
        <v>463</v>
      </c>
      <c r="AU173" s="162" t="s">
        <v>84</v>
      </c>
      <c r="AY173" s="17" t="s">
        <v>166</v>
      </c>
      <c r="BE173" s="163">
        <f t="shared" si="24"/>
        <v>0</v>
      </c>
      <c r="BF173" s="163">
        <f t="shared" si="25"/>
        <v>0</v>
      </c>
      <c r="BG173" s="163">
        <f t="shared" si="26"/>
        <v>0</v>
      </c>
      <c r="BH173" s="163">
        <f t="shared" si="27"/>
        <v>0</v>
      </c>
      <c r="BI173" s="163">
        <f t="shared" si="28"/>
        <v>0</v>
      </c>
      <c r="BJ173" s="17" t="s">
        <v>84</v>
      </c>
      <c r="BK173" s="163">
        <f t="shared" si="29"/>
        <v>0</v>
      </c>
      <c r="BL173" s="17" t="s">
        <v>253</v>
      </c>
      <c r="BM173" s="162" t="s">
        <v>1127</v>
      </c>
    </row>
    <row r="174" spans="1:65" s="2" customFormat="1" ht="33" customHeight="1">
      <c r="A174" s="32"/>
      <c r="B174" s="149"/>
      <c r="C174" s="191" t="s">
        <v>1063</v>
      </c>
      <c r="D174" s="191" t="s">
        <v>463</v>
      </c>
      <c r="E174" s="192" t="s">
        <v>1128</v>
      </c>
      <c r="F174" s="193" t="s">
        <v>1129</v>
      </c>
      <c r="G174" s="194" t="s">
        <v>203</v>
      </c>
      <c r="H174" s="195">
        <v>3</v>
      </c>
      <c r="I174" s="196"/>
      <c r="J174" s="197">
        <f t="shared" si="20"/>
        <v>0</v>
      </c>
      <c r="K174" s="198"/>
      <c r="L174" s="199"/>
      <c r="M174" s="200" t="s">
        <v>1</v>
      </c>
      <c r="N174" s="201" t="s">
        <v>38</v>
      </c>
      <c r="O174" s="58"/>
      <c r="P174" s="160">
        <f t="shared" si="21"/>
        <v>0</v>
      </c>
      <c r="Q174" s="160">
        <v>1.8E-3</v>
      </c>
      <c r="R174" s="160">
        <f t="shared" si="22"/>
        <v>5.4000000000000003E-3</v>
      </c>
      <c r="S174" s="160">
        <v>0</v>
      </c>
      <c r="T174" s="161">
        <f t="shared" si="2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339</v>
      </c>
      <c r="AT174" s="162" t="s">
        <v>463</v>
      </c>
      <c r="AU174" s="162" t="s">
        <v>84</v>
      </c>
      <c r="AY174" s="17" t="s">
        <v>166</v>
      </c>
      <c r="BE174" s="163">
        <f t="shared" si="24"/>
        <v>0</v>
      </c>
      <c r="BF174" s="163">
        <f t="shared" si="25"/>
        <v>0</v>
      </c>
      <c r="BG174" s="163">
        <f t="shared" si="26"/>
        <v>0</v>
      </c>
      <c r="BH174" s="163">
        <f t="shared" si="27"/>
        <v>0</v>
      </c>
      <c r="BI174" s="163">
        <f t="shared" si="28"/>
        <v>0</v>
      </c>
      <c r="BJ174" s="17" t="s">
        <v>84</v>
      </c>
      <c r="BK174" s="163">
        <f t="shared" si="29"/>
        <v>0</v>
      </c>
      <c r="BL174" s="17" t="s">
        <v>253</v>
      </c>
      <c r="BM174" s="162" t="s">
        <v>1130</v>
      </c>
    </row>
    <row r="175" spans="1:65" s="2" customFormat="1" ht="16.5" customHeight="1">
      <c r="A175" s="32"/>
      <c r="B175" s="149"/>
      <c r="C175" s="191" t="s">
        <v>1131</v>
      </c>
      <c r="D175" s="191" t="s">
        <v>463</v>
      </c>
      <c r="E175" s="192" t="s">
        <v>1132</v>
      </c>
      <c r="F175" s="193" t="s">
        <v>1133</v>
      </c>
      <c r="G175" s="194" t="s">
        <v>203</v>
      </c>
      <c r="H175" s="195">
        <v>3</v>
      </c>
      <c r="I175" s="196"/>
      <c r="J175" s="197">
        <f t="shared" si="20"/>
        <v>0</v>
      </c>
      <c r="K175" s="198"/>
      <c r="L175" s="199"/>
      <c r="M175" s="200" t="s">
        <v>1</v>
      </c>
      <c r="N175" s="201" t="s">
        <v>38</v>
      </c>
      <c r="O175" s="58"/>
      <c r="P175" s="160">
        <f t="shared" si="21"/>
        <v>0</v>
      </c>
      <c r="Q175" s="160">
        <v>1.35E-2</v>
      </c>
      <c r="R175" s="160">
        <f t="shared" si="22"/>
        <v>4.0500000000000001E-2</v>
      </c>
      <c r="S175" s="160">
        <v>0</v>
      </c>
      <c r="T175" s="161">
        <f t="shared" si="2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339</v>
      </c>
      <c r="AT175" s="162" t="s">
        <v>463</v>
      </c>
      <c r="AU175" s="162" t="s">
        <v>84</v>
      </c>
      <c r="AY175" s="17" t="s">
        <v>166</v>
      </c>
      <c r="BE175" s="163">
        <f t="shared" si="24"/>
        <v>0</v>
      </c>
      <c r="BF175" s="163">
        <f t="shared" si="25"/>
        <v>0</v>
      </c>
      <c r="BG175" s="163">
        <f t="shared" si="26"/>
        <v>0</v>
      </c>
      <c r="BH175" s="163">
        <f t="shared" si="27"/>
        <v>0</v>
      </c>
      <c r="BI175" s="163">
        <f t="shared" si="28"/>
        <v>0</v>
      </c>
      <c r="BJ175" s="17" t="s">
        <v>84</v>
      </c>
      <c r="BK175" s="163">
        <f t="shared" si="29"/>
        <v>0</v>
      </c>
      <c r="BL175" s="17" t="s">
        <v>253</v>
      </c>
      <c r="BM175" s="162" t="s">
        <v>1134</v>
      </c>
    </row>
    <row r="176" spans="1:65" s="2" customFormat="1" ht="21.75" customHeight="1">
      <c r="A176" s="32"/>
      <c r="B176" s="149"/>
      <c r="C176" s="150" t="s">
        <v>1066</v>
      </c>
      <c r="D176" s="150" t="s">
        <v>169</v>
      </c>
      <c r="E176" s="151" t="s">
        <v>1135</v>
      </c>
      <c r="F176" s="152" t="s">
        <v>1136</v>
      </c>
      <c r="G176" s="153" t="s">
        <v>203</v>
      </c>
      <c r="H176" s="154">
        <v>1</v>
      </c>
      <c r="I176" s="155"/>
      <c r="J176" s="156">
        <f t="shared" si="20"/>
        <v>0</v>
      </c>
      <c r="K176" s="157"/>
      <c r="L176" s="33"/>
      <c r="M176" s="158" t="s">
        <v>1</v>
      </c>
      <c r="N176" s="159" t="s">
        <v>38</v>
      </c>
      <c r="O176" s="58"/>
      <c r="P176" s="160">
        <f t="shared" si="21"/>
        <v>0</v>
      </c>
      <c r="Q176" s="160">
        <v>0</v>
      </c>
      <c r="R176" s="160">
        <f t="shared" si="22"/>
        <v>0</v>
      </c>
      <c r="S176" s="160">
        <v>0</v>
      </c>
      <c r="T176" s="161">
        <f t="shared" si="2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253</v>
      </c>
      <c r="AT176" s="162" t="s">
        <v>169</v>
      </c>
      <c r="AU176" s="162" t="s">
        <v>84</v>
      </c>
      <c r="AY176" s="17" t="s">
        <v>166</v>
      </c>
      <c r="BE176" s="163">
        <f t="shared" si="24"/>
        <v>0</v>
      </c>
      <c r="BF176" s="163">
        <f t="shared" si="25"/>
        <v>0</v>
      </c>
      <c r="BG176" s="163">
        <f t="shared" si="26"/>
        <v>0</v>
      </c>
      <c r="BH176" s="163">
        <f t="shared" si="27"/>
        <v>0</v>
      </c>
      <c r="BI176" s="163">
        <f t="shared" si="28"/>
        <v>0</v>
      </c>
      <c r="BJ176" s="17" t="s">
        <v>84</v>
      </c>
      <c r="BK176" s="163">
        <f t="shared" si="29"/>
        <v>0</v>
      </c>
      <c r="BL176" s="17" t="s">
        <v>253</v>
      </c>
      <c r="BM176" s="162" t="s">
        <v>1137</v>
      </c>
    </row>
    <row r="177" spans="1:65" s="2" customFormat="1" ht="16.5" customHeight="1">
      <c r="A177" s="32"/>
      <c r="B177" s="149"/>
      <c r="C177" s="191" t="s">
        <v>1138</v>
      </c>
      <c r="D177" s="191" t="s">
        <v>463</v>
      </c>
      <c r="E177" s="192" t="s">
        <v>1139</v>
      </c>
      <c r="F177" s="193" t="s">
        <v>1140</v>
      </c>
      <c r="G177" s="194" t="s">
        <v>203</v>
      </c>
      <c r="H177" s="195">
        <v>1</v>
      </c>
      <c r="I177" s="196"/>
      <c r="J177" s="197">
        <f t="shared" si="20"/>
        <v>0</v>
      </c>
      <c r="K177" s="198"/>
      <c r="L177" s="199"/>
      <c r="M177" s="200" t="s">
        <v>1</v>
      </c>
      <c r="N177" s="201" t="s">
        <v>38</v>
      </c>
      <c r="O177" s="58"/>
      <c r="P177" s="160">
        <f t="shared" si="21"/>
        <v>0</v>
      </c>
      <c r="Q177" s="160">
        <v>0.02</v>
      </c>
      <c r="R177" s="160">
        <f t="shared" si="22"/>
        <v>0.02</v>
      </c>
      <c r="S177" s="160">
        <v>0</v>
      </c>
      <c r="T177" s="161">
        <f t="shared" si="2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339</v>
      </c>
      <c r="AT177" s="162" t="s">
        <v>463</v>
      </c>
      <c r="AU177" s="162" t="s">
        <v>84</v>
      </c>
      <c r="AY177" s="17" t="s">
        <v>166</v>
      </c>
      <c r="BE177" s="163">
        <f t="shared" si="24"/>
        <v>0</v>
      </c>
      <c r="BF177" s="163">
        <f t="shared" si="25"/>
        <v>0</v>
      </c>
      <c r="BG177" s="163">
        <f t="shared" si="26"/>
        <v>0</v>
      </c>
      <c r="BH177" s="163">
        <f t="shared" si="27"/>
        <v>0</v>
      </c>
      <c r="BI177" s="163">
        <f t="shared" si="28"/>
        <v>0</v>
      </c>
      <c r="BJ177" s="17" t="s">
        <v>84</v>
      </c>
      <c r="BK177" s="163">
        <f t="shared" si="29"/>
        <v>0</v>
      </c>
      <c r="BL177" s="17" t="s">
        <v>253</v>
      </c>
      <c r="BM177" s="162" t="s">
        <v>1141</v>
      </c>
    </row>
    <row r="178" spans="1:65" s="2" customFormat="1" ht="21.75" customHeight="1">
      <c r="A178" s="32"/>
      <c r="B178" s="149"/>
      <c r="C178" s="150" t="s">
        <v>1069</v>
      </c>
      <c r="D178" s="150" t="s">
        <v>169</v>
      </c>
      <c r="E178" s="151" t="s">
        <v>1142</v>
      </c>
      <c r="F178" s="152" t="s">
        <v>1143</v>
      </c>
      <c r="G178" s="153" t="s">
        <v>203</v>
      </c>
      <c r="H178" s="154">
        <v>3</v>
      </c>
      <c r="I178" s="155"/>
      <c r="J178" s="156">
        <f t="shared" si="20"/>
        <v>0</v>
      </c>
      <c r="K178" s="157"/>
      <c r="L178" s="33"/>
      <c r="M178" s="158" t="s">
        <v>1</v>
      </c>
      <c r="N178" s="159" t="s">
        <v>38</v>
      </c>
      <c r="O178" s="58"/>
      <c r="P178" s="160">
        <f t="shared" si="21"/>
        <v>0</v>
      </c>
      <c r="Q178" s="160">
        <v>2.7E-4</v>
      </c>
      <c r="R178" s="160">
        <f t="shared" si="22"/>
        <v>8.0999999999999996E-4</v>
      </c>
      <c r="S178" s="160">
        <v>0</v>
      </c>
      <c r="T178" s="161">
        <f t="shared" si="2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253</v>
      </c>
      <c r="AT178" s="162" t="s">
        <v>169</v>
      </c>
      <c r="AU178" s="162" t="s">
        <v>84</v>
      </c>
      <c r="AY178" s="17" t="s">
        <v>166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7" t="s">
        <v>84</v>
      </c>
      <c r="BK178" s="163">
        <f t="shared" si="29"/>
        <v>0</v>
      </c>
      <c r="BL178" s="17" t="s">
        <v>253</v>
      </c>
      <c r="BM178" s="162" t="s">
        <v>1144</v>
      </c>
    </row>
    <row r="179" spans="1:65" s="2" customFormat="1" ht="21.75" customHeight="1">
      <c r="A179" s="32"/>
      <c r="B179" s="149"/>
      <c r="C179" s="191" t="s">
        <v>1145</v>
      </c>
      <c r="D179" s="191" t="s">
        <v>463</v>
      </c>
      <c r="E179" s="192" t="s">
        <v>1146</v>
      </c>
      <c r="F179" s="193" t="s">
        <v>1147</v>
      </c>
      <c r="G179" s="194" t="s">
        <v>203</v>
      </c>
      <c r="H179" s="195">
        <v>3</v>
      </c>
      <c r="I179" s="196"/>
      <c r="J179" s="197">
        <f t="shared" si="20"/>
        <v>0</v>
      </c>
      <c r="K179" s="198"/>
      <c r="L179" s="199"/>
      <c r="M179" s="200" t="s">
        <v>1</v>
      </c>
      <c r="N179" s="201" t="s">
        <v>38</v>
      </c>
      <c r="O179" s="58"/>
      <c r="P179" s="160">
        <f t="shared" si="21"/>
        <v>0</v>
      </c>
      <c r="Q179" s="160">
        <v>6.1999999999999998E-3</v>
      </c>
      <c r="R179" s="160">
        <f t="shared" si="22"/>
        <v>1.8599999999999998E-2</v>
      </c>
      <c r="S179" s="160">
        <v>0</v>
      </c>
      <c r="T179" s="161">
        <f t="shared" si="23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2" t="s">
        <v>339</v>
      </c>
      <c r="AT179" s="162" t="s">
        <v>463</v>
      </c>
      <c r="AU179" s="162" t="s">
        <v>84</v>
      </c>
      <c r="AY179" s="17" t="s">
        <v>166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7" t="s">
        <v>84</v>
      </c>
      <c r="BK179" s="163">
        <f t="shared" si="29"/>
        <v>0</v>
      </c>
      <c r="BL179" s="17" t="s">
        <v>253</v>
      </c>
      <c r="BM179" s="162" t="s">
        <v>1148</v>
      </c>
    </row>
    <row r="180" spans="1:65" s="2" customFormat="1" ht="21.75" customHeight="1">
      <c r="A180" s="32"/>
      <c r="B180" s="149"/>
      <c r="C180" s="150" t="s">
        <v>1072</v>
      </c>
      <c r="D180" s="150" t="s">
        <v>169</v>
      </c>
      <c r="E180" s="151" t="s">
        <v>1149</v>
      </c>
      <c r="F180" s="152" t="s">
        <v>1150</v>
      </c>
      <c r="G180" s="153" t="s">
        <v>203</v>
      </c>
      <c r="H180" s="154">
        <v>2</v>
      </c>
      <c r="I180" s="155"/>
      <c r="J180" s="156">
        <f t="shared" si="20"/>
        <v>0</v>
      </c>
      <c r="K180" s="157"/>
      <c r="L180" s="33"/>
      <c r="M180" s="158" t="s">
        <v>1</v>
      </c>
      <c r="N180" s="159" t="s">
        <v>38</v>
      </c>
      <c r="O180" s="58"/>
      <c r="P180" s="160">
        <f t="shared" si="21"/>
        <v>0</v>
      </c>
      <c r="Q180" s="160">
        <v>6.6E-4</v>
      </c>
      <c r="R180" s="160">
        <f t="shared" si="22"/>
        <v>1.32E-3</v>
      </c>
      <c r="S180" s="160">
        <v>0</v>
      </c>
      <c r="T180" s="161">
        <f t="shared" si="23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253</v>
      </c>
      <c r="AT180" s="162" t="s">
        <v>169</v>
      </c>
      <c r="AU180" s="162" t="s">
        <v>84</v>
      </c>
      <c r="AY180" s="17" t="s">
        <v>166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7" t="s">
        <v>84</v>
      </c>
      <c r="BK180" s="163">
        <f t="shared" si="29"/>
        <v>0</v>
      </c>
      <c r="BL180" s="17" t="s">
        <v>253</v>
      </c>
      <c r="BM180" s="162" t="s">
        <v>1151</v>
      </c>
    </row>
    <row r="181" spans="1:65" s="2" customFormat="1" ht="16.5" customHeight="1">
      <c r="A181" s="32"/>
      <c r="B181" s="149"/>
      <c r="C181" s="191" t="s">
        <v>1152</v>
      </c>
      <c r="D181" s="191" t="s">
        <v>463</v>
      </c>
      <c r="E181" s="192" t="s">
        <v>1153</v>
      </c>
      <c r="F181" s="193" t="s">
        <v>1154</v>
      </c>
      <c r="G181" s="194" t="s">
        <v>203</v>
      </c>
      <c r="H181" s="195">
        <v>1</v>
      </c>
      <c r="I181" s="196"/>
      <c r="J181" s="197">
        <f t="shared" si="20"/>
        <v>0</v>
      </c>
      <c r="K181" s="198"/>
      <c r="L181" s="199"/>
      <c r="M181" s="200" t="s">
        <v>1</v>
      </c>
      <c r="N181" s="201" t="s">
        <v>38</v>
      </c>
      <c r="O181" s="58"/>
      <c r="P181" s="160">
        <f t="shared" si="21"/>
        <v>0</v>
      </c>
      <c r="Q181" s="160">
        <v>3.1700000000000001E-3</v>
      </c>
      <c r="R181" s="160">
        <f t="shared" si="22"/>
        <v>3.1700000000000001E-3</v>
      </c>
      <c r="S181" s="160">
        <v>0</v>
      </c>
      <c r="T181" s="161">
        <f t="shared" si="23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2" t="s">
        <v>339</v>
      </c>
      <c r="AT181" s="162" t="s">
        <v>463</v>
      </c>
      <c r="AU181" s="162" t="s">
        <v>84</v>
      </c>
      <c r="AY181" s="17" t="s">
        <v>166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7" t="s">
        <v>84</v>
      </c>
      <c r="BK181" s="163">
        <f t="shared" si="29"/>
        <v>0</v>
      </c>
      <c r="BL181" s="17" t="s">
        <v>253</v>
      </c>
      <c r="BM181" s="162" t="s">
        <v>1155</v>
      </c>
    </row>
    <row r="182" spans="1:65" s="2" customFormat="1" ht="16.5" customHeight="1">
      <c r="A182" s="32"/>
      <c r="B182" s="149"/>
      <c r="C182" s="191" t="s">
        <v>1075</v>
      </c>
      <c r="D182" s="191" t="s">
        <v>463</v>
      </c>
      <c r="E182" s="192" t="s">
        <v>1156</v>
      </c>
      <c r="F182" s="193" t="s">
        <v>1157</v>
      </c>
      <c r="G182" s="194" t="s">
        <v>203</v>
      </c>
      <c r="H182" s="195">
        <v>1</v>
      </c>
      <c r="I182" s="196"/>
      <c r="J182" s="197">
        <f t="shared" si="20"/>
        <v>0</v>
      </c>
      <c r="K182" s="198"/>
      <c r="L182" s="199"/>
      <c r="M182" s="200" t="s">
        <v>1</v>
      </c>
      <c r="N182" s="201" t="s">
        <v>38</v>
      </c>
      <c r="O182" s="58"/>
      <c r="P182" s="160">
        <f t="shared" si="21"/>
        <v>0</v>
      </c>
      <c r="Q182" s="160">
        <v>4.3499999999999997E-3</v>
      </c>
      <c r="R182" s="160">
        <f t="shared" si="22"/>
        <v>4.3499999999999997E-3</v>
      </c>
      <c r="S182" s="160">
        <v>0</v>
      </c>
      <c r="T182" s="161">
        <f t="shared" si="23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2" t="s">
        <v>339</v>
      </c>
      <c r="AT182" s="162" t="s">
        <v>463</v>
      </c>
      <c r="AU182" s="162" t="s">
        <v>84</v>
      </c>
      <c r="AY182" s="17" t="s">
        <v>166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7" t="s">
        <v>84</v>
      </c>
      <c r="BK182" s="163">
        <f t="shared" si="29"/>
        <v>0</v>
      </c>
      <c r="BL182" s="17" t="s">
        <v>253</v>
      </c>
      <c r="BM182" s="162" t="s">
        <v>1158</v>
      </c>
    </row>
    <row r="183" spans="1:65" s="2" customFormat="1" ht="33" customHeight="1">
      <c r="A183" s="32"/>
      <c r="B183" s="149"/>
      <c r="C183" s="150" t="s">
        <v>1159</v>
      </c>
      <c r="D183" s="150" t="s">
        <v>169</v>
      </c>
      <c r="E183" s="151" t="s">
        <v>1160</v>
      </c>
      <c r="F183" s="152" t="s">
        <v>1161</v>
      </c>
      <c r="G183" s="153" t="s">
        <v>203</v>
      </c>
      <c r="H183" s="154">
        <v>3</v>
      </c>
      <c r="I183" s="155"/>
      <c r="J183" s="156">
        <f t="shared" si="20"/>
        <v>0</v>
      </c>
      <c r="K183" s="157"/>
      <c r="L183" s="33"/>
      <c r="M183" s="158" t="s">
        <v>1</v>
      </c>
      <c r="N183" s="159" t="s">
        <v>38</v>
      </c>
      <c r="O183" s="58"/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253</v>
      </c>
      <c r="AT183" s="162" t="s">
        <v>169</v>
      </c>
      <c r="AU183" s="162" t="s">
        <v>84</v>
      </c>
      <c r="AY183" s="17" t="s">
        <v>166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7" t="s">
        <v>84</v>
      </c>
      <c r="BK183" s="163">
        <f t="shared" si="29"/>
        <v>0</v>
      </c>
      <c r="BL183" s="17" t="s">
        <v>253</v>
      </c>
      <c r="BM183" s="162" t="s">
        <v>1162</v>
      </c>
    </row>
    <row r="184" spans="1:65" s="2" customFormat="1" ht="33" customHeight="1">
      <c r="A184" s="32"/>
      <c r="B184" s="149"/>
      <c r="C184" s="191" t="s">
        <v>1078</v>
      </c>
      <c r="D184" s="191" t="s">
        <v>463</v>
      </c>
      <c r="E184" s="192" t="s">
        <v>1163</v>
      </c>
      <c r="F184" s="193" t="s">
        <v>1164</v>
      </c>
      <c r="G184" s="194" t="s">
        <v>203</v>
      </c>
      <c r="H184" s="195">
        <v>3</v>
      </c>
      <c r="I184" s="196"/>
      <c r="J184" s="197">
        <f t="shared" si="20"/>
        <v>0</v>
      </c>
      <c r="K184" s="198"/>
      <c r="L184" s="199"/>
      <c r="M184" s="200" t="s">
        <v>1</v>
      </c>
      <c r="N184" s="201" t="s">
        <v>38</v>
      </c>
      <c r="O184" s="58"/>
      <c r="P184" s="160">
        <f t="shared" si="21"/>
        <v>0</v>
      </c>
      <c r="Q184" s="160">
        <v>1.6000000000000001E-3</v>
      </c>
      <c r="R184" s="160">
        <f t="shared" si="22"/>
        <v>4.8000000000000004E-3</v>
      </c>
      <c r="S184" s="160">
        <v>0</v>
      </c>
      <c r="T184" s="161">
        <f t="shared" si="2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339</v>
      </c>
      <c r="AT184" s="162" t="s">
        <v>463</v>
      </c>
      <c r="AU184" s="162" t="s">
        <v>84</v>
      </c>
      <c r="AY184" s="17" t="s">
        <v>166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7" t="s">
        <v>84</v>
      </c>
      <c r="BK184" s="163">
        <f t="shared" si="29"/>
        <v>0</v>
      </c>
      <c r="BL184" s="17" t="s">
        <v>253</v>
      </c>
      <c r="BM184" s="162" t="s">
        <v>1165</v>
      </c>
    </row>
    <row r="185" spans="1:65" s="2" customFormat="1" ht="33" customHeight="1">
      <c r="A185" s="32"/>
      <c r="B185" s="149"/>
      <c r="C185" s="150" t="s">
        <v>1166</v>
      </c>
      <c r="D185" s="150" t="s">
        <v>169</v>
      </c>
      <c r="E185" s="151" t="s">
        <v>1160</v>
      </c>
      <c r="F185" s="152" t="s">
        <v>1161</v>
      </c>
      <c r="G185" s="153" t="s">
        <v>203</v>
      </c>
      <c r="H185" s="154">
        <v>2</v>
      </c>
      <c r="I185" s="155"/>
      <c r="J185" s="156">
        <f t="shared" si="20"/>
        <v>0</v>
      </c>
      <c r="K185" s="157"/>
      <c r="L185" s="33"/>
      <c r="M185" s="158" t="s">
        <v>1</v>
      </c>
      <c r="N185" s="159" t="s">
        <v>38</v>
      </c>
      <c r="O185" s="58"/>
      <c r="P185" s="160">
        <f t="shared" si="21"/>
        <v>0</v>
      </c>
      <c r="Q185" s="160">
        <v>0</v>
      </c>
      <c r="R185" s="160">
        <f t="shared" si="22"/>
        <v>0</v>
      </c>
      <c r="S185" s="160">
        <v>0</v>
      </c>
      <c r="T185" s="161">
        <f t="shared" si="2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2" t="s">
        <v>253</v>
      </c>
      <c r="AT185" s="162" t="s">
        <v>169</v>
      </c>
      <c r="AU185" s="162" t="s">
        <v>84</v>
      </c>
      <c r="AY185" s="17" t="s">
        <v>166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7" t="s">
        <v>84</v>
      </c>
      <c r="BK185" s="163">
        <f t="shared" si="29"/>
        <v>0</v>
      </c>
      <c r="BL185" s="17" t="s">
        <v>253</v>
      </c>
      <c r="BM185" s="162" t="s">
        <v>1167</v>
      </c>
    </row>
    <row r="186" spans="1:65" s="2" customFormat="1" ht="33" customHeight="1">
      <c r="A186" s="32"/>
      <c r="B186" s="149"/>
      <c r="C186" s="191" t="s">
        <v>1081</v>
      </c>
      <c r="D186" s="191" t="s">
        <v>463</v>
      </c>
      <c r="E186" s="192" t="s">
        <v>1168</v>
      </c>
      <c r="F186" s="193" t="s">
        <v>1169</v>
      </c>
      <c r="G186" s="194" t="s">
        <v>203</v>
      </c>
      <c r="H186" s="195">
        <v>2</v>
      </c>
      <c r="I186" s="196"/>
      <c r="J186" s="197">
        <f t="shared" si="20"/>
        <v>0</v>
      </c>
      <c r="K186" s="198"/>
      <c r="L186" s="199"/>
      <c r="M186" s="200" t="s">
        <v>1</v>
      </c>
      <c r="N186" s="201" t="s">
        <v>38</v>
      </c>
      <c r="O186" s="58"/>
      <c r="P186" s="160">
        <f t="shared" si="21"/>
        <v>0</v>
      </c>
      <c r="Q186" s="160">
        <v>1.49E-3</v>
      </c>
      <c r="R186" s="160">
        <f t="shared" si="22"/>
        <v>2.98E-3</v>
      </c>
      <c r="S186" s="160">
        <v>0</v>
      </c>
      <c r="T186" s="161">
        <f t="shared" si="2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2" t="s">
        <v>339</v>
      </c>
      <c r="AT186" s="162" t="s">
        <v>463</v>
      </c>
      <c r="AU186" s="162" t="s">
        <v>84</v>
      </c>
      <c r="AY186" s="17" t="s">
        <v>166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7" t="s">
        <v>84</v>
      </c>
      <c r="BK186" s="163">
        <f t="shared" si="29"/>
        <v>0</v>
      </c>
      <c r="BL186" s="17" t="s">
        <v>253</v>
      </c>
      <c r="BM186" s="162" t="s">
        <v>1170</v>
      </c>
    </row>
    <row r="187" spans="1:65" s="2" customFormat="1" ht="21.75" customHeight="1">
      <c r="A187" s="32"/>
      <c r="B187" s="149"/>
      <c r="C187" s="150" t="s">
        <v>1171</v>
      </c>
      <c r="D187" s="150" t="s">
        <v>169</v>
      </c>
      <c r="E187" s="151" t="s">
        <v>1172</v>
      </c>
      <c r="F187" s="152" t="s">
        <v>1173</v>
      </c>
      <c r="G187" s="153" t="s">
        <v>203</v>
      </c>
      <c r="H187" s="154">
        <v>3</v>
      </c>
      <c r="I187" s="155"/>
      <c r="J187" s="156">
        <f t="shared" si="20"/>
        <v>0</v>
      </c>
      <c r="K187" s="157"/>
      <c r="L187" s="33"/>
      <c r="M187" s="158" t="s">
        <v>1</v>
      </c>
      <c r="N187" s="159" t="s">
        <v>38</v>
      </c>
      <c r="O187" s="58"/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2" t="s">
        <v>253</v>
      </c>
      <c r="AT187" s="162" t="s">
        <v>169</v>
      </c>
      <c r="AU187" s="162" t="s">
        <v>84</v>
      </c>
      <c r="AY187" s="17" t="s">
        <v>166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7" t="s">
        <v>84</v>
      </c>
      <c r="BK187" s="163">
        <f t="shared" si="29"/>
        <v>0</v>
      </c>
      <c r="BL187" s="17" t="s">
        <v>253</v>
      </c>
      <c r="BM187" s="162" t="s">
        <v>1174</v>
      </c>
    </row>
    <row r="188" spans="1:65" s="2" customFormat="1" ht="44.25" customHeight="1">
      <c r="A188" s="32"/>
      <c r="B188" s="149"/>
      <c r="C188" s="191" t="s">
        <v>1086</v>
      </c>
      <c r="D188" s="191" t="s">
        <v>463</v>
      </c>
      <c r="E188" s="192" t="s">
        <v>1175</v>
      </c>
      <c r="F188" s="193" t="s">
        <v>1176</v>
      </c>
      <c r="G188" s="194" t="s">
        <v>203</v>
      </c>
      <c r="H188" s="195">
        <v>3</v>
      </c>
      <c r="I188" s="196"/>
      <c r="J188" s="197">
        <f t="shared" si="20"/>
        <v>0</v>
      </c>
      <c r="K188" s="198"/>
      <c r="L188" s="199"/>
      <c r="M188" s="200" t="s">
        <v>1</v>
      </c>
      <c r="N188" s="201" t="s">
        <v>38</v>
      </c>
      <c r="O188" s="58"/>
      <c r="P188" s="160">
        <f t="shared" si="21"/>
        <v>0</v>
      </c>
      <c r="Q188" s="160">
        <v>7.3999999999999999E-4</v>
      </c>
      <c r="R188" s="160">
        <f t="shared" si="22"/>
        <v>2.2199999999999998E-3</v>
      </c>
      <c r="S188" s="160">
        <v>0</v>
      </c>
      <c r="T188" s="161">
        <f t="shared" si="2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339</v>
      </c>
      <c r="AT188" s="162" t="s">
        <v>463</v>
      </c>
      <c r="AU188" s="162" t="s">
        <v>84</v>
      </c>
      <c r="AY188" s="17" t="s">
        <v>166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7" t="s">
        <v>84</v>
      </c>
      <c r="BK188" s="163">
        <f t="shared" si="29"/>
        <v>0</v>
      </c>
      <c r="BL188" s="17" t="s">
        <v>253</v>
      </c>
      <c r="BM188" s="162" t="s">
        <v>1177</v>
      </c>
    </row>
    <row r="189" spans="1:65" s="2" customFormat="1" ht="21.75" customHeight="1">
      <c r="A189" s="32"/>
      <c r="B189" s="149"/>
      <c r="C189" s="150" t="s">
        <v>1178</v>
      </c>
      <c r="D189" s="150" t="s">
        <v>169</v>
      </c>
      <c r="E189" s="151" t="s">
        <v>1179</v>
      </c>
      <c r="F189" s="152" t="s">
        <v>1180</v>
      </c>
      <c r="G189" s="153" t="s">
        <v>203</v>
      </c>
      <c r="H189" s="154">
        <v>2</v>
      </c>
      <c r="I189" s="155"/>
      <c r="J189" s="156">
        <f t="shared" si="20"/>
        <v>0</v>
      </c>
      <c r="K189" s="157"/>
      <c r="L189" s="33"/>
      <c r="M189" s="158" t="s">
        <v>1</v>
      </c>
      <c r="N189" s="159" t="s">
        <v>38</v>
      </c>
      <c r="O189" s="58"/>
      <c r="P189" s="160">
        <f t="shared" si="21"/>
        <v>0</v>
      </c>
      <c r="Q189" s="160">
        <v>1.0000000000000001E-5</v>
      </c>
      <c r="R189" s="160">
        <f t="shared" si="22"/>
        <v>2.0000000000000002E-5</v>
      </c>
      <c r="S189" s="160">
        <v>0</v>
      </c>
      <c r="T189" s="161">
        <f t="shared" si="23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2" t="s">
        <v>253</v>
      </c>
      <c r="AT189" s="162" t="s">
        <v>169</v>
      </c>
      <c r="AU189" s="162" t="s">
        <v>84</v>
      </c>
      <c r="AY189" s="17" t="s">
        <v>166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7" t="s">
        <v>84</v>
      </c>
      <c r="BK189" s="163">
        <f t="shared" si="29"/>
        <v>0</v>
      </c>
      <c r="BL189" s="17" t="s">
        <v>253</v>
      </c>
      <c r="BM189" s="162" t="s">
        <v>1181</v>
      </c>
    </row>
    <row r="190" spans="1:65" s="2" customFormat="1" ht="16.5" customHeight="1">
      <c r="A190" s="32"/>
      <c r="B190" s="149"/>
      <c r="C190" s="191" t="s">
        <v>1089</v>
      </c>
      <c r="D190" s="191" t="s">
        <v>463</v>
      </c>
      <c r="E190" s="192" t="s">
        <v>1182</v>
      </c>
      <c r="F190" s="193" t="s">
        <v>1183</v>
      </c>
      <c r="G190" s="194" t="s">
        <v>203</v>
      </c>
      <c r="H190" s="195">
        <v>2</v>
      </c>
      <c r="I190" s="196"/>
      <c r="J190" s="197">
        <f t="shared" si="20"/>
        <v>0</v>
      </c>
      <c r="K190" s="198"/>
      <c r="L190" s="199"/>
      <c r="M190" s="200" t="s">
        <v>1</v>
      </c>
      <c r="N190" s="201" t="s">
        <v>38</v>
      </c>
      <c r="O190" s="58"/>
      <c r="P190" s="160">
        <f t="shared" si="21"/>
        <v>0</v>
      </c>
      <c r="Q190" s="160">
        <v>2.9E-4</v>
      </c>
      <c r="R190" s="160">
        <f t="shared" si="22"/>
        <v>5.8E-4</v>
      </c>
      <c r="S190" s="160">
        <v>0</v>
      </c>
      <c r="T190" s="161">
        <f t="shared" si="23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2" t="s">
        <v>339</v>
      </c>
      <c r="AT190" s="162" t="s">
        <v>463</v>
      </c>
      <c r="AU190" s="162" t="s">
        <v>84</v>
      </c>
      <c r="AY190" s="17" t="s">
        <v>166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7" t="s">
        <v>84</v>
      </c>
      <c r="BK190" s="163">
        <f t="shared" si="29"/>
        <v>0</v>
      </c>
      <c r="BL190" s="17" t="s">
        <v>253</v>
      </c>
      <c r="BM190" s="162" t="s">
        <v>1184</v>
      </c>
    </row>
    <row r="191" spans="1:65" s="2" customFormat="1" ht="21.75" customHeight="1">
      <c r="A191" s="32"/>
      <c r="B191" s="149"/>
      <c r="C191" s="150" t="s">
        <v>1185</v>
      </c>
      <c r="D191" s="150" t="s">
        <v>169</v>
      </c>
      <c r="E191" s="151" t="s">
        <v>1186</v>
      </c>
      <c r="F191" s="152" t="s">
        <v>1187</v>
      </c>
      <c r="G191" s="153" t="s">
        <v>203</v>
      </c>
      <c r="H191" s="154">
        <v>1</v>
      </c>
      <c r="I191" s="155"/>
      <c r="J191" s="156">
        <f t="shared" si="20"/>
        <v>0</v>
      </c>
      <c r="K191" s="157"/>
      <c r="L191" s="33"/>
      <c r="M191" s="158" t="s">
        <v>1</v>
      </c>
      <c r="N191" s="159" t="s">
        <v>38</v>
      </c>
      <c r="O191" s="58"/>
      <c r="P191" s="160">
        <f t="shared" si="21"/>
        <v>0</v>
      </c>
      <c r="Q191" s="160">
        <v>0</v>
      </c>
      <c r="R191" s="160">
        <f t="shared" si="22"/>
        <v>0</v>
      </c>
      <c r="S191" s="160">
        <v>0</v>
      </c>
      <c r="T191" s="161">
        <f t="shared" si="2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2" t="s">
        <v>253</v>
      </c>
      <c r="AT191" s="162" t="s">
        <v>169</v>
      </c>
      <c r="AU191" s="162" t="s">
        <v>84</v>
      </c>
      <c r="AY191" s="17" t="s">
        <v>166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7" t="s">
        <v>84</v>
      </c>
      <c r="BK191" s="163">
        <f t="shared" si="29"/>
        <v>0</v>
      </c>
      <c r="BL191" s="17" t="s">
        <v>253</v>
      </c>
      <c r="BM191" s="162" t="s">
        <v>1188</v>
      </c>
    </row>
    <row r="192" spans="1:65" s="2" customFormat="1" ht="16.5" customHeight="1">
      <c r="A192" s="32"/>
      <c r="B192" s="149"/>
      <c r="C192" s="191" t="s">
        <v>1092</v>
      </c>
      <c r="D192" s="191" t="s">
        <v>463</v>
      </c>
      <c r="E192" s="192" t="s">
        <v>1189</v>
      </c>
      <c r="F192" s="193" t="s">
        <v>1190</v>
      </c>
      <c r="G192" s="194" t="s">
        <v>203</v>
      </c>
      <c r="H192" s="195">
        <v>1</v>
      </c>
      <c r="I192" s="196"/>
      <c r="J192" s="197">
        <f t="shared" si="20"/>
        <v>0</v>
      </c>
      <c r="K192" s="198"/>
      <c r="L192" s="199"/>
      <c r="M192" s="200" t="s">
        <v>1</v>
      </c>
      <c r="N192" s="201" t="s">
        <v>38</v>
      </c>
      <c r="O192" s="58"/>
      <c r="P192" s="160">
        <f t="shared" si="21"/>
        <v>0</v>
      </c>
      <c r="Q192" s="160">
        <v>1.8000000000000001E-4</v>
      </c>
      <c r="R192" s="160">
        <f t="shared" si="22"/>
        <v>1.8000000000000001E-4</v>
      </c>
      <c r="S192" s="160">
        <v>0</v>
      </c>
      <c r="T192" s="161">
        <f t="shared" si="2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2" t="s">
        <v>339</v>
      </c>
      <c r="AT192" s="162" t="s">
        <v>463</v>
      </c>
      <c r="AU192" s="162" t="s">
        <v>84</v>
      </c>
      <c r="AY192" s="17" t="s">
        <v>166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7" t="s">
        <v>84</v>
      </c>
      <c r="BK192" s="163">
        <f t="shared" si="29"/>
        <v>0</v>
      </c>
      <c r="BL192" s="17" t="s">
        <v>253</v>
      </c>
      <c r="BM192" s="162" t="s">
        <v>1191</v>
      </c>
    </row>
    <row r="193" spans="1:65" s="2" customFormat="1" ht="21.75" customHeight="1">
      <c r="A193" s="32"/>
      <c r="B193" s="149"/>
      <c r="C193" s="150" t="s">
        <v>1192</v>
      </c>
      <c r="D193" s="150" t="s">
        <v>169</v>
      </c>
      <c r="E193" s="151" t="s">
        <v>1193</v>
      </c>
      <c r="F193" s="152" t="s">
        <v>1194</v>
      </c>
      <c r="G193" s="153" t="s">
        <v>274</v>
      </c>
      <c r="H193" s="154">
        <v>0.19900000000000001</v>
      </c>
      <c r="I193" s="155"/>
      <c r="J193" s="156">
        <f t="shared" si="20"/>
        <v>0</v>
      </c>
      <c r="K193" s="157"/>
      <c r="L193" s="33"/>
      <c r="M193" s="202" t="s">
        <v>1</v>
      </c>
      <c r="N193" s="203" t="s">
        <v>38</v>
      </c>
      <c r="O193" s="204"/>
      <c r="P193" s="205">
        <f t="shared" si="21"/>
        <v>0</v>
      </c>
      <c r="Q193" s="205">
        <v>0</v>
      </c>
      <c r="R193" s="205">
        <f t="shared" si="22"/>
        <v>0</v>
      </c>
      <c r="S193" s="205">
        <v>0</v>
      </c>
      <c r="T193" s="206">
        <f t="shared" si="2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2" t="s">
        <v>253</v>
      </c>
      <c r="AT193" s="162" t="s">
        <v>169</v>
      </c>
      <c r="AU193" s="162" t="s">
        <v>84</v>
      </c>
      <c r="AY193" s="17" t="s">
        <v>166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7" t="s">
        <v>84</v>
      </c>
      <c r="BK193" s="163">
        <f t="shared" si="29"/>
        <v>0</v>
      </c>
      <c r="BL193" s="17" t="s">
        <v>253</v>
      </c>
      <c r="BM193" s="162" t="s">
        <v>1195</v>
      </c>
    </row>
    <row r="194" spans="1:65" s="2" customFormat="1" ht="6.95" customHeight="1">
      <c r="A194" s="32"/>
      <c r="B194" s="47"/>
      <c r="C194" s="48"/>
      <c r="D194" s="48"/>
      <c r="E194" s="48"/>
      <c r="F194" s="48"/>
      <c r="G194" s="48"/>
      <c r="H194" s="48"/>
      <c r="I194" s="48"/>
      <c r="J194" s="48"/>
      <c r="K194" s="48"/>
      <c r="L194" s="33"/>
      <c r="M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</sheetData>
  <autoFilter ref="C125:K193" xr:uid="{00000000-0009-0000-0000-000008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7" right="0.7" top="0.75" bottom="0.75" header="0.3" footer="0.3"/>
  <pageSetup paperSize="9" scale="80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8C5CA1C076C448EFB4205C2CFCBE1" ma:contentTypeVersion="7" ma:contentTypeDescription="Umožňuje vytvoriť nový dokument." ma:contentTypeScope="" ma:versionID="966902f090d374d91f3232a5fdc54b39">
  <xsd:schema xmlns:xsd="http://www.w3.org/2001/XMLSchema" xmlns:xs="http://www.w3.org/2001/XMLSchema" xmlns:p="http://schemas.microsoft.com/office/2006/metadata/properties" xmlns:ns2="e8a27420-8e1b-4797-be61-461d36e5bf86" targetNamespace="http://schemas.microsoft.com/office/2006/metadata/properties" ma:root="true" ma:fieldsID="d3db597f4b78de0ba38ce7b57a290e67" ns2:_="">
    <xsd:import namespace="e8a27420-8e1b-4797-be61-461d36e5bf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27420-8e1b-4797-be61-461d36e5b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D4B355-2C67-4E46-9790-F29E381188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CA9BFC-2584-4F6F-9389-EE0239FDE5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122A5-43B3-4FEE-A40F-020EDE541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27420-8e1b-4797-be61-461d36e5bf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33</vt:i4>
      </vt:variant>
    </vt:vector>
  </HeadingPairs>
  <TitlesOfParts>
    <vt:vector size="51" baseType="lpstr">
      <vt:lpstr>Rekapitulácia stavby</vt:lpstr>
      <vt:lpstr>01 - Búracie práce</vt:lpstr>
      <vt:lpstr>02 - Zvislé a vodorovné k...</vt:lpstr>
      <vt:lpstr>03 - Fasáda</vt:lpstr>
      <vt:lpstr>04 - Strecha</vt:lpstr>
      <vt:lpstr>05 - Výplňové konštrukcie</vt:lpstr>
      <vt:lpstr>06 - Povrchové úpravy int...</vt:lpstr>
      <vt:lpstr>07 - Ostatné</vt:lpstr>
      <vt:lpstr>01.3 - Zdravotechnika</vt:lpstr>
      <vt:lpstr>01.4 - Vykurovanie a chla...</vt:lpstr>
      <vt:lpstr>01.5 - Elektroinštalácia</vt:lpstr>
      <vt:lpstr>VV_01.5 - ELI</vt:lpstr>
      <vt:lpstr>SO-02, 03 - Prípojka vody...</vt:lpstr>
      <vt:lpstr>SO-05 - Výmena RIS</vt:lpstr>
      <vt:lpstr>VV_SO-05</vt:lpstr>
      <vt:lpstr>SO-06 - Rekonštrukcia prí...</vt:lpstr>
      <vt:lpstr>VV_SO-06</vt:lpstr>
      <vt:lpstr>SO-07 - Spevnené plochy </vt:lpstr>
      <vt:lpstr>'01 - Búracie práce'!Názvy_tlače</vt:lpstr>
      <vt:lpstr>'01.3 - Zdravotechnika'!Názvy_tlače</vt:lpstr>
      <vt:lpstr>'01.4 - Vykurovanie a chla...'!Názvy_tlače</vt:lpstr>
      <vt:lpstr>'01.5 - Elektroinštalácia'!Názvy_tlače</vt:lpstr>
      <vt:lpstr>'02 - Zvislé a vodorovné k...'!Názvy_tlače</vt:lpstr>
      <vt:lpstr>'03 - Fasáda'!Názvy_tlače</vt:lpstr>
      <vt:lpstr>'04 - Strecha'!Názvy_tlače</vt:lpstr>
      <vt:lpstr>'05 - Výplňové konštrukcie'!Názvy_tlače</vt:lpstr>
      <vt:lpstr>'06 - Povrchové úpravy int...'!Názvy_tlače</vt:lpstr>
      <vt:lpstr>'07 - Ostatné'!Názvy_tlače</vt:lpstr>
      <vt:lpstr>'Rekapitulácia stavby'!Názvy_tlače</vt:lpstr>
      <vt:lpstr>'SO-02, 03 - Prípojka vody...'!Názvy_tlače</vt:lpstr>
      <vt:lpstr>'SO-05 - Výmena RIS'!Názvy_tlače</vt:lpstr>
      <vt:lpstr>'SO-06 - Rekonštrukcia prí...'!Názvy_tlače</vt:lpstr>
      <vt:lpstr>'SO-07 - Spevnené plochy '!Názvy_tlače</vt:lpstr>
      <vt:lpstr>'01 - Búracie práce'!Oblasť_tlače</vt:lpstr>
      <vt:lpstr>'01.3 - Zdravotechnika'!Oblasť_tlače</vt:lpstr>
      <vt:lpstr>'01.4 - Vykurovanie a chla...'!Oblasť_tlače</vt:lpstr>
      <vt:lpstr>'01.5 - Elektroinštalácia'!Oblasť_tlače</vt:lpstr>
      <vt:lpstr>'02 - Zvislé a vodorovné k...'!Oblasť_tlače</vt:lpstr>
      <vt:lpstr>'03 - Fasáda'!Oblasť_tlače</vt:lpstr>
      <vt:lpstr>'04 - Strecha'!Oblasť_tlače</vt:lpstr>
      <vt:lpstr>'05 - Výplňové konštrukcie'!Oblasť_tlače</vt:lpstr>
      <vt:lpstr>'06 - Povrchové úpravy int...'!Oblasť_tlače</vt:lpstr>
      <vt:lpstr>'07 - Ostatné'!Oblasť_tlače</vt:lpstr>
      <vt:lpstr>'Rekapitulácia stavby'!Oblasť_tlače</vt:lpstr>
      <vt:lpstr>'SO-02, 03 - Prípojka vody...'!Oblasť_tlače</vt:lpstr>
      <vt:lpstr>'SO-05 - Výmena RIS'!Oblasť_tlače</vt:lpstr>
      <vt:lpstr>'SO-06 - Rekonštrukcia prí...'!Oblasť_tlače</vt:lpstr>
      <vt:lpstr>'SO-07 - Spevnené plochy '!Oblasť_tlače</vt:lpstr>
      <vt:lpstr>'VV_01.5 - ELI'!Oblasť_tlače</vt:lpstr>
      <vt:lpstr>'VV_SO-05'!Oblasť_tlače</vt:lpstr>
      <vt:lpstr>'VV_SO-06'!Oblasť_tlače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AIPPC-009</dc:creator>
  <cp:lastModifiedBy>Juraj Hankovský</cp:lastModifiedBy>
  <cp:lastPrinted>2021-04-12T07:15:42Z</cp:lastPrinted>
  <dcterms:created xsi:type="dcterms:W3CDTF">2021-03-22T08:17:49Z</dcterms:created>
  <dcterms:modified xsi:type="dcterms:W3CDTF">2021-04-12T07:16:01Z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0x010100D1A8C5CA1C076C448EFB4205C2CFCBE1</vt:lpwstr>
  </property>
</Properties>
</file>